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defaultThemeVersion="124226"/>
  <mc:AlternateContent xmlns:mc="http://schemas.openxmlformats.org/markup-compatibility/2006">
    <mc:Choice Requires="x15">
      <x15ac:absPath xmlns:x15ac="http://schemas.microsoft.com/office/spreadsheetml/2010/11/ac" url="C:\American Physician\American Physician\"/>
    </mc:Choice>
  </mc:AlternateContent>
  <xr:revisionPtr revIDLastSave="0" documentId="8_{3A6C55B2-98CF-4525-97FB-13E03EF251C1}" xr6:coauthVersionLast="45" xr6:coauthVersionMax="45" xr10:uidLastSave="{00000000-0000-0000-0000-000000000000}"/>
  <bookViews>
    <workbookView xWindow="28680" yWindow="2580" windowWidth="24240" windowHeight="13140" tabRatio="500" activeTab="1" xr2:uid="{00000000-000D-0000-FFFF-FFFF00000000}"/>
  </bookViews>
  <sheets>
    <sheet name="Overview" sheetId="1" r:id="rId1"/>
    <sheet name="Instructions" sheetId="11" r:id="rId2"/>
    <sheet name="Code Production" sheetId="3" state="hidden" r:id="rId3"/>
    <sheet name="EVLT Chart" sheetId="8" r:id="rId4"/>
    <sheet name="Charges Chart" sheetId="9" r:id="rId5"/>
    <sheet name="Collections Chart" sheetId="10" r:id="rId6"/>
  </sheets>
  <definedNames>
    <definedName name="_xlnm.Print_Area" localSheetId="2">'Code Production'!$A$3:$G$45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4" i="1" l="1"/>
  <c r="D7" i="1"/>
  <c r="G7" i="1"/>
  <c r="F17" i="1" l="1"/>
  <c r="E17" i="1"/>
  <c r="D17" i="1"/>
  <c r="C17" i="1"/>
  <c r="B17" i="1"/>
  <c r="F13" i="1"/>
  <c r="E13" i="1"/>
  <c r="D13" i="1"/>
  <c r="C13" i="1"/>
  <c r="B13" i="1"/>
  <c r="F7" i="1"/>
  <c r="E7" i="1"/>
  <c r="C7" i="1"/>
  <c r="B7" i="1"/>
  <c r="E29" i="1" l="1"/>
  <c r="C19" i="1"/>
  <c r="G13" i="1"/>
  <c r="H12" i="1"/>
  <c r="G45" i="3"/>
  <c r="F45" i="3"/>
  <c r="E45" i="3"/>
  <c r="D45" i="3"/>
  <c r="C45" i="3"/>
  <c r="B45" i="3"/>
  <c r="H11" i="1"/>
  <c r="G17" i="1"/>
  <c r="F19" i="1" l="1"/>
  <c r="B19" i="1"/>
  <c r="E19" i="1"/>
  <c r="H19" i="1" s="1"/>
  <c r="D19" i="1"/>
  <c r="G19" i="1"/>
  <c r="H5" i="1" l="1"/>
  <c r="H16" i="1" l="1"/>
  <c r="H15" i="1"/>
  <c r="H10" i="1"/>
  <c r="H9" i="1"/>
  <c r="H4" i="1"/>
  <c r="H7" i="1" s="1"/>
  <c r="H2" i="1" l="1"/>
  <c r="H27" i="1" s="1"/>
  <c r="G24" i="1"/>
  <c r="G28" i="1" l="1"/>
  <c r="G25" i="1"/>
  <c r="G29" i="1"/>
  <c r="B31" i="1"/>
  <c r="F25" i="1"/>
  <c r="F28" i="1" l="1"/>
  <c r="F29" i="1"/>
  <c r="E24" i="1" l="1"/>
  <c r="D24" i="1"/>
  <c r="C24" i="1"/>
  <c r="B24" i="1"/>
  <c r="H17" i="1" l="1"/>
  <c r="E28" i="1"/>
  <c r="D29" i="1"/>
  <c r="C29" i="1"/>
  <c r="D28" i="1"/>
  <c r="C28" i="1"/>
  <c r="C25" i="1"/>
  <c r="D25" i="1"/>
  <c r="B28" i="1" l="1"/>
  <c r="H13" i="1"/>
  <c r="B32" i="1" s="1"/>
  <c r="B25" i="1"/>
  <c r="B29" i="1"/>
  <c r="E25" i="1"/>
  <c r="H24" i="1"/>
  <c r="H25" i="1" l="1"/>
  <c r="H29" i="1"/>
  <c r="H28" i="1"/>
  <c r="B34" i="1" s="1"/>
</calcChain>
</file>

<file path=xl/sharedStrings.xml><?xml version="1.0" encoding="utf-8"?>
<sst xmlns="http://schemas.openxmlformats.org/spreadsheetml/2006/main" count="96" uniqueCount="92">
  <si>
    <t>Total</t>
  </si>
  <si>
    <t>Charges</t>
  </si>
  <si>
    <t>Insurance Payment</t>
  </si>
  <si>
    <t>Patient Payment</t>
  </si>
  <si>
    <t>Total Adjustments</t>
  </si>
  <si>
    <t>Total Payments</t>
  </si>
  <si>
    <t>Avg. Monthly Billed</t>
  </si>
  <si>
    <t>Monthly Avg Billing per day</t>
  </si>
  <si>
    <t>Monthly Avg Collections per day</t>
  </si>
  <si>
    <t>Adjustments as a Percentage of Total Pay/Write off</t>
  </si>
  <si>
    <t>Avg. Monthly Collections</t>
  </si>
  <si>
    <t>Grand Total:</t>
  </si>
  <si>
    <t>99213  Est Patient Office Visit-Detailed</t>
  </si>
  <si>
    <t>99212  Est Patient Office Visit-Exp Pro Focus</t>
  </si>
  <si>
    <t>99203  New Patient Office Visit - Detailed</t>
  </si>
  <si>
    <t>99202  New Patient Office Visit Exp Prob Foc</t>
  </si>
  <si>
    <t>93971  DUPLEX SCAN UNIL OR LIMITED VEIN</t>
  </si>
  <si>
    <t>93970  DUPLEX SCAN EXTREMITY VEINS,COMP BI STUD</t>
  </si>
  <si>
    <t>76970  ULTRASOUND STUDY FOLLOW UP</t>
  </si>
  <si>
    <t>76942  ULTRASONIC GUIDANCE FOR NEEDLE PLACEMENT</t>
  </si>
  <si>
    <t>36478  EVLT 1ST VEIN</t>
  </si>
  <si>
    <t>36471  INJECTION MULTIPLE VEINS</t>
  </si>
  <si>
    <t>Procedure</t>
  </si>
  <si>
    <t>Ending A/R Total</t>
  </si>
  <si>
    <t>Net change in A/R</t>
  </si>
  <si>
    <t>10140 I&amp;D OF HEMOATOMA, SEROMA, OR FLUID COLLEC</t>
  </si>
  <si>
    <t>Payment as a Percentage of Total Pay/Write off</t>
  </si>
  <si>
    <t>Total Collection Percent</t>
  </si>
  <si>
    <t>Days in Month</t>
  </si>
  <si>
    <t>36479  EVLT 2ND/SUBS VEINS</t>
  </si>
  <si>
    <t>99204  New Patient Office Visit - Mod Comp</t>
  </si>
  <si>
    <t>99211  New Patient Office Visit - Prob Focused</t>
  </si>
  <si>
    <t>99024  POSTOPERATIVE FOLLOW-UP VISIT</t>
  </si>
  <si>
    <t>INTEREST</t>
  </si>
  <si>
    <t>10160  I&amp;D OF HEMOATOMA, ABSCESS, HEMATOMA, BULLA/CYST</t>
  </si>
  <si>
    <t>36470  INJECTION SINGLE VEIN</t>
  </si>
  <si>
    <t>A6532  COMPRESSION STOCKINGS KNEE 40-45 MMHG</t>
  </si>
  <si>
    <t>36475  RF ABLATION 1ST VEIN</t>
  </si>
  <si>
    <t>36476  RF ABLATION 2ND SUBS VEINS</t>
  </si>
  <si>
    <t>36468  SINGLE MULTIPLE INJECTIONS SCLERO SPIDER VEINS</t>
  </si>
  <si>
    <t>A6534  COMPRESSION STOCKINGS THIGH 30-40 MMHG</t>
  </si>
  <si>
    <t>BALFWD  BALANCE FORWARD</t>
  </si>
  <si>
    <t>99201  New Patient Office Visit Prob Focus</t>
  </si>
  <si>
    <t>Production per Ablation</t>
  </si>
  <si>
    <t>G0008  ADMIN INFLUENZA VIRUS VAC</t>
  </si>
  <si>
    <t>J7308  AMINOLEVULINIC ACID HCL TOP</t>
  </si>
  <si>
    <t>Q2038  FLUZONE CACC, 3 YRAS &amp;&gt;, IM</t>
  </si>
  <si>
    <t>96567  EXTERNAL PHOTODYNAMIC THERAPY EA</t>
  </si>
  <si>
    <t>29580  STRAPPING, UNNA BOOT</t>
  </si>
  <si>
    <t>Refunds</t>
  </si>
  <si>
    <t>90732  PNEUMOCOCCAL VACCINE</t>
  </si>
  <si>
    <t>G0009  ADMIN PNEUMOCOCCAL VACCINE</t>
  </si>
  <si>
    <t>93922  NON INVASIVE STUDY, EXTREMITY ARTERY BILAT</t>
  </si>
  <si>
    <t>A6531  COMPRESSION STOCKINGS KNEE HI 30-40 MMHG</t>
  </si>
  <si>
    <t>36540  COLLECT BLOOD SPECIMEN COMPLETELY</t>
  </si>
  <si>
    <t>90746  HEPATITIS B VACCINE, ADULT DOSSAGE</t>
  </si>
  <si>
    <t>NCHRG  NO CHARGE</t>
  </si>
  <si>
    <t>93931  DUPLEX SCAN UPPER EXTREMITY ARTERIAL</t>
  </si>
  <si>
    <t>A6533  COMPRESSION STOCKINGS THIGH 18-30 MM HG</t>
  </si>
  <si>
    <t>Nov  Units</t>
  </si>
  <si>
    <t>Nov Dollars</t>
  </si>
  <si>
    <t>Dec  Units</t>
  </si>
  <si>
    <t>Dec Dollars</t>
  </si>
  <si>
    <t>Jan  Units</t>
  </si>
  <si>
    <t>Jan Dollars</t>
  </si>
  <si>
    <t>Ablations Performed</t>
  </si>
  <si>
    <t>Jul-19</t>
  </si>
  <si>
    <t>Aug-19</t>
  </si>
  <si>
    <t>Sep-19</t>
  </si>
  <si>
    <t>Oct-19</t>
  </si>
  <si>
    <t>Nov-19</t>
  </si>
  <si>
    <t>Dec-19</t>
  </si>
  <si>
    <t>Cash Pay/Cosmetic Payments</t>
  </si>
  <si>
    <t>Average Days in A/R</t>
  </si>
  <si>
    <t>American Physician   www.apfsbilling.com   719.955.9128</t>
  </si>
  <si>
    <t xml:space="preserve"> </t>
  </si>
  <si>
    <t>W/O or Other Adjustments</t>
  </si>
  <si>
    <t>Completing your first Rolling 6 Month Report will take a bit of time.  Thereafter it is pretty straightforward.</t>
  </si>
  <si>
    <t>Be sure to change the number of days in the month to the appropriate number</t>
  </si>
  <si>
    <t>Find the number of ablations performed in that month and enter that data.  Be sure you are using date of service data rather than posting date.</t>
  </si>
  <si>
    <t>Obtain and enter your payment data for each month for insurace payments, patient payments, cash pay/cosmetic monies, and refunds (which is a negative number impacting cash flow).</t>
  </si>
  <si>
    <t>Obtain and enter your write offs and your contractual adjustments data.</t>
  </si>
  <si>
    <t>Contractual Adjustments</t>
  </si>
  <si>
    <t>Enter your Ending A/R total for the end of the last month's data (e.g. Jan 1 A/R data when completing December 31st as final column).</t>
  </si>
  <si>
    <t>1.a</t>
  </si>
  <si>
    <t>Once you have all of your data entered for the first time, adding new data is pretty simple.</t>
  </si>
  <si>
    <t>1.b</t>
  </si>
  <si>
    <t>Copy the five columns worth of datea in the first block and paste it to the first block.  For example, if adding January, copy and past August through December over July through November.</t>
  </si>
  <si>
    <t>1.c</t>
  </si>
  <si>
    <t>Add the number of days in that new month in column G, the new number of days, charges, ablations performed, etc., etc. until the column is completed.</t>
  </si>
  <si>
    <t>In the Overview section, adjust the months to the window of time you are using.</t>
  </si>
  <si>
    <t>Be sure to look at all the tabs to see the graphed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</si>
</sst>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43" formatCode="_(* #,##0.00_);_(* \(#,##0.00\);_(* &quot;-&quot;??_);_(@_)"/>
    <numFmt numFmtId="164" formatCode="#,##0.00;#,##0.00"/>
    <numFmt numFmtId="165" formatCode="&quot;$&quot;#,##0.00"/>
  </numFmts>
  <fonts count="7" x14ac:knownFonts="1">
    <font>
      <sz val="10"/>
      <color indexed="8"/>
      <name val="ARIAL"/>
      <charset val="1"/>
    </font>
    <font>
      <sz val="10"/>
      <color indexed="8"/>
      <name val="Arial"/>
      <family val="2"/>
    </font>
    <font>
      <sz val="10"/>
      <color indexed="8"/>
      <name val="Arial"/>
      <family val="2"/>
    </font>
    <font>
      <sz val="10"/>
      <color theme="0"/>
      <name val="Arial"/>
      <family val="2"/>
    </font>
    <font>
      <b/>
      <sz val="10"/>
      <color indexed="8"/>
      <name val="ARIAL"/>
      <family val="2"/>
    </font>
    <font>
      <b/>
      <sz val="12"/>
      <color indexed="8"/>
      <name val="ARIAL"/>
      <family val="2"/>
    </font>
    <font>
      <sz val="10"/>
      <color indexed="8"/>
      <name val="Arial"/>
      <family val="2"/>
    </font>
  </fonts>
  <fills count="5">
    <fill>
      <patternFill patternType="none"/>
    </fill>
    <fill>
      <patternFill patternType="gray125"/>
    </fill>
    <fill>
      <patternFill patternType="solid">
        <fgColor theme="2"/>
        <bgColor indexed="64"/>
      </patternFill>
    </fill>
    <fill>
      <patternFill patternType="solid">
        <fgColor theme="2" tint="-9.9948118533890809E-2"/>
        <bgColor indexed="64"/>
      </patternFill>
    </fill>
    <fill>
      <patternFill patternType="solid">
        <fgColor theme="2" tint="-9.9978637043366805E-2"/>
        <bgColor indexed="64"/>
      </patternFill>
    </fill>
  </fills>
  <borders count="1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top"/>
    </xf>
    <xf numFmtId="43" fontId="6" fillId="0" borderId="0" applyFont="0" applyFill="0" applyBorder="0" applyAlignment="0" applyProtection="0"/>
  </cellStyleXfs>
  <cellXfs count="69">
    <xf numFmtId="0" fontId="0" fillId="0" borderId="0" xfId="0">
      <alignment vertical="top"/>
    </xf>
    <xf numFmtId="0" fontId="1" fillId="0" borderId="0" xfId="0" applyFont="1">
      <alignment vertical="top"/>
    </xf>
    <xf numFmtId="164" fontId="1" fillId="0" borderId="0" xfId="0" applyNumberFormat="1" applyFont="1">
      <alignment vertical="top"/>
    </xf>
    <xf numFmtId="0" fontId="2" fillId="0" borderId="0" xfId="0" applyFont="1">
      <alignment vertical="top"/>
    </xf>
    <xf numFmtId="4" fontId="0" fillId="0" borderId="0" xfId="0" applyNumberFormat="1">
      <alignment vertical="top"/>
    </xf>
    <xf numFmtId="0" fontId="0" fillId="0" borderId="0" xfId="0" applyAlignment="1">
      <alignment vertical="top" wrapText="1"/>
    </xf>
    <xf numFmtId="0" fontId="3"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top" wrapText="1"/>
    </xf>
    <xf numFmtId="1" fontId="0" fillId="0" borderId="0" xfId="0" applyNumberFormat="1">
      <alignment vertical="top"/>
    </xf>
    <xf numFmtId="165" fontId="0" fillId="0" borderId="0" xfId="0" applyNumberFormat="1">
      <alignment vertical="top"/>
    </xf>
    <xf numFmtId="0" fontId="2" fillId="2" borderId="1" xfId="0" applyFont="1" applyFill="1" applyBorder="1" applyAlignment="1">
      <alignment vertical="top" wrapText="1"/>
    </xf>
    <xf numFmtId="0" fontId="0" fillId="0" borderId="4" xfId="0" applyBorder="1" applyAlignment="1">
      <alignment vertical="top" wrapText="1"/>
    </xf>
    <xf numFmtId="0" fontId="1" fillId="0" borderId="4" xfId="0" applyFont="1" applyBorder="1" applyAlignment="1">
      <alignment vertical="top" wrapText="1"/>
    </xf>
    <xf numFmtId="0" fontId="2" fillId="0" borderId="4" xfId="0" applyFont="1" applyBorder="1" applyAlignment="1">
      <alignment vertical="top" wrapText="1"/>
    </xf>
    <xf numFmtId="0" fontId="2" fillId="0" borderId="6" xfId="0" applyFont="1" applyBorder="1" applyAlignment="1">
      <alignment vertical="top" wrapText="1"/>
    </xf>
    <xf numFmtId="1" fontId="2" fillId="0" borderId="0" xfId="0" applyNumberFormat="1" applyFont="1">
      <alignment vertical="top"/>
    </xf>
    <xf numFmtId="165" fontId="2" fillId="0" borderId="0" xfId="0" applyNumberFormat="1" applyFont="1">
      <alignment vertical="top"/>
    </xf>
    <xf numFmtId="0" fontId="0" fillId="3" borderId="0" xfId="0" applyFill="1">
      <alignment vertical="top"/>
    </xf>
    <xf numFmtId="165" fontId="0" fillId="3" borderId="0" xfId="0" applyNumberFormat="1" applyFill="1">
      <alignment vertical="top"/>
    </xf>
    <xf numFmtId="165" fontId="1" fillId="0" borderId="0" xfId="0" applyNumberFormat="1" applyFont="1">
      <alignment vertical="top"/>
    </xf>
    <xf numFmtId="0" fontId="1" fillId="3" borderId="0" xfId="0" applyFont="1" applyFill="1">
      <alignment vertical="top"/>
    </xf>
    <xf numFmtId="0" fontId="4" fillId="0" borderId="1" xfId="0" applyFont="1" applyBorder="1" applyAlignment="1">
      <alignment vertical="top" wrapText="1"/>
    </xf>
    <xf numFmtId="0" fontId="1" fillId="4" borderId="4" xfId="0" applyFont="1" applyFill="1" applyBorder="1" applyAlignment="1">
      <alignment vertical="top" wrapText="1"/>
    </xf>
    <xf numFmtId="0" fontId="2" fillId="4" borderId="4" xfId="0" applyFont="1" applyFill="1" applyBorder="1" applyAlignment="1">
      <alignment vertical="top" wrapText="1"/>
    </xf>
    <xf numFmtId="0" fontId="4" fillId="0" borderId="6" xfId="0" applyFont="1" applyBorder="1" applyAlignment="1">
      <alignment vertical="top" wrapText="1"/>
    </xf>
    <xf numFmtId="0" fontId="5" fillId="4" borderId="9" xfId="0" applyFont="1" applyFill="1" applyBorder="1" applyAlignment="1">
      <alignment vertical="top" wrapText="1"/>
    </xf>
    <xf numFmtId="0" fontId="1" fillId="0" borderId="0" xfId="0" applyFont="1" applyAlignment="1">
      <alignment horizontal="right" vertical="top"/>
    </xf>
    <xf numFmtId="0" fontId="1" fillId="4" borderId="2" xfId="0" applyFont="1" applyFill="1" applyBorder="1" applyAlignment="1" applyProtection="1">
      <alignment horizontal="center" vertical="top"/>
      <protection locked="0"/>
    </xf>
    <xf numFmtId="0" fontId="1" fillId="0" borderId="0" xfId="0" quotePrefix="1" applyFont="1" applyAlignment="1" applyProtection="1">
      <alignment horizontal="center" vertical="top"/>
      <protection locked="0"/>
    </xf>
    <xf numFmtId="164" fontId="2" fillId="0" borderId="0" xfId="0" applyNumberFormat="1" applyFont="1" applyProtection="1">
      <alignment vertical="top"/>
      <protection locked="0"/>
    </xf>
    <xf numFmtId="0" fontId="0" fillId="0" borderId="0" xfId="0" applyProtection="1">
      <alignment vertical="top"/>
      <protection locked="0"/>
    </xf>
    <xf numFmtId="164" fontId="1" fillId="0" borderId="0" xfId="0" applyNumberFormat="1" applyFont="1" applyProtection="1">
      <alignment vertical="top"/>
      <protection locked="0"/>
    </xf>
    <xf numFmtId="0" fontId="0" fillId="0" borderId="5" xfId="0" applyBorder="1" applyProtection="1">
      <alignment vertical="top"/>
      <protection locked="0"/>
    </xf>
    <xf numFmtId="43" fontId="0" fillId="4" borderId="0" xfId="1" applyFont="1" applyFill="1" applyAlignment="1" applyProtection="1">
      <alignment vertical="top"/>
      <protection locked="0"/>
    </xf>
    <xf numFmtId="43" fontId="0" fillId="0" borderId="0" xfId="1" applyFont="1" applyAlignment="1" applyProtection="1">
      <alignment vertical="top"/>
      <protection locked="0"/>
    </xf>
    <xf numFmtId="43" fontId="0" fillId="0" borderId="5" xfId="1" applyFont="1" applyBorder="1" applyAlignment="1" applyProtection="1">
      <alignment vertical="top"/>
      <protection locked="0"/>
    </xf>
    <xf numFmtId="4" fontId="4" fillId="0" borderId="7" xfId="0" applyNumberFormat="1" applyFont="1" applyBorder="1" applyProtection="1">
      <alignment vertical="top"/>
      <protection locked="0"/>
    </xf>
    <xf numFmtId="0" fontId="0" fillId="0" borderId="8" xfId="0" applyBorder="1" applyProtection="1">
      <alignment vertical="top"/>
      <protection locked="0"/>
    </xf>
    <xf numFmtId="4" fontId="0" fillId="0" borderId="0" xfId="0" applyNumberFormat="1" applyProtection="1">
      <alignment vertical="top"/>
      <protection locked="0"/>
    </xf>
    <xf numFmtId="10" fontId="4" fillId="0" borderId="2" xfId="0" applyNumberFormat="1" applyFont="1" applyBorder="1" applyProtection="1">
      <alignment vertical="top"/>
      <protection locked="0"/>
    </xf>
    <xf numFmtId="0" fontId="4" fillId="0" borderId="2" xfId="0" applyFont="1" applyBorder="1" applyProtection="1">
      <alignment vertical="top"/>
      <protection locked="0"/>
    </xf>
    <xf numFmtId="0" fontId="1" fillId="0" borderId="0" xfId="0" applyFont="1" applyProtection="1">
      <alignment vertical="top"/>
      <protection locked="0"/>
    </xf>
    <xf numFmtId="43" fontId="1" fillId="0" borderId="0" xfId="1" applyFont="1" applyAlignment="1" applyProtection="1">
      <alignment vertical="top"/>
    </xf>
    <xf numFmtId="43" fontId="1" fillId="0" borderId="5" xfId="1" applyFont="1" applyBorder="1" applyAlignment="1" applyProtection="1">
      <alignment vertical="top"/>
    </xf>
    <xf numFmtId="43" fontId="1" fillId="4" borderId="0" xfId="1" applyFont="1" applyFill="1" applyAlignment="1" applyProtection="1">
      <alignment vertical="top"/>
    </xf>
    <xf numFmtId="43" fontId="0" fillId="4" borderId="5" xfId="1" applyFont="1" applyFill="1" applyBorder="1" applyAlignment="1" applyProtection="1">
      <alignment vertical="top"/>
    </xf>
    <xf numFmtId="164" fontId="0" fillId="0" borderId="5" xfId="0" applyNumberFormat="1" applyBorder="1" applyProtection="1">
      <alignment vertical="top"/>
    </xf>
    <xf numFmtId="3" fontId="0" fillId="0" borderId="5" xfId="0" applyNumberFormat="1" applyBorder="1" applyProtection="1">
      <alignment vertical="top"/>
    </xf>
    <xf numFmtId="0" fontId="0" fillId="0" borderId="5" xfId="0" applyBorder="1" applyProtection="1">
      <alignment vertical="top"/>
    </xf>
    <xf numFmtId="43" fontId="0" fillId="0" borderId="5" xfId="1" applyFont="1" applyBorder="1" applyAlignment="1" applyProtection="1">
      <alignment vertical="top"/>
    </xf>
    <xf numFmtId="43" fontId="0" fillId="4" borderId="0" xfId="1" applyFont="1" applyFill="1" applyAlignment="1" applyProtection="1">
      <alignment vertical="top"/>
    </xf>
    <xf numFmtId="43" fontId="0" fillId="0" borderId="0" xfId="1" applyFont="1" applyAlignment="1" applyProtection="1">
      <alignment vertical="top"/>
    </xf>
    <xf numFmtId="2" fontId="4" fillId="0" borderId="3" xfId="0" applyNumberFormat="1" applyFont="1" applyBorder="1" applyProtection="1">
      <alignment vertical="top"/>
    </xf>
    <xf numFmtId="10" fontId="0" fillId="4" borderId="0" xfId="0" applyNumberFormat="1" applyFill="1" applyProtection="1">
      <alignment vertical="top"/>
    </xf>
    <xf numFmtId="10" fontId="0" fillId="4" borderId="5" xfId="0" applyNumberFormat="1" applyFill="1" applyBorder="1" applyProtection="1">
      <alignment vertical="top"/>
    </xf>
    <xf numFmtId="10" fontId="0" fillId="0" borderId="7" xfId="0" applyNumberFormat="1" applyBorder="1" applyProtection="1">
      <alignment vertical="top"/>
    </xf>
    <xf numFmtId="10" fontId="0" fillId="0" borderId="8" xfId="0" applyNumberFormat="1" applyBorder="1" applyProtection="1">
      <alignment vertical="top"/>
    </xf>
    <xf numFmtId="7" fontId="0" fillId="2" borderId="3" xfId="0" applyNumberFormat="1" applyFill="1" applyBorder="1" applyAlignment="1" applyProtection="1"/>
    <xf numFmtId="7" fontId="0" fillId="0" borderId="8" xfId="0" applyNumberFormat="1" applyBorder="1" applyAlignment="1" applyProtection="1"/>
    <xf numFmtId="165" fontId="0" fillId="0" borderId="0" xfId="0" applyNumberFormat="1" applyAlignment="1" applyProtection="1"/>
    <xf numFmtId="10" fontId="5" fillId="4" borderId="10" xfId="0" applyNumberFormat="1" applyFont="1" applyFill="1" applyBorder="1" applyProtection="1">
      <alignment vertical="top"/>
    </xf>
    <xf numFmtId="0" fontId="0" fillId="4" borderId="3" xfId="0" applyFill="1" applyBorder="1" applyAlignment="1" applyProtection="1">
      <alignment horizontal="center" vertical="top"/>
    </xf>
    <xf numFmtId="0" fontId="0" fillId="0" borderId="5" xfId="0" applyBorder="1" applyAlignment="1" applyProtection="1">
      <alignment horizontal="center" vertical="top"/>
    </xf>
    <xf numFmtId="4" fontId="0" fillId="2" borderId="2" xfId="0" applyNumberFormat="1" applyFill="1" applyBorder="1" applyProtection="1">
      <alignment vertical="top"/>
    </xf>
    <xf numFmtId="4" fontId="0" fillId="2" borderId="3" xfId="0" applyNumberFormat="1" applyFill="1" applyBorder="1" applyProtection="1">
      <alignment vertical="top"/>
    </xf>
    <xf numFmtId="4" fontId="0" fillId="0" borderId="7" xfId="0" applyNumberFormat="1" applyBorder="1" applyProtection="1">
      <alignment vertical="top"/>
    </xf>
    <xf numFmtId="4" fontId="0" fillId="0" borderId="8" xfId="0" applyNumberFormat="1" applyBorder="1" applyProtection="1">
      <alignment vertical="top"/>
    </xf>
    <xf numFmtId="0" fontId="1" fillId="4" borderId="1" xfId="0" applyFont="1" applyFill="1" applyBorder="1" applyAlignment="1">
      <alignment vertical="top" wrapText="1"/>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3291355365659222"/>
          <c:y val="1.238390092879257E-2"/>
        </c:manualLayout>
      </c:layout>
      <c:overlay val="0"/>
    </c:title>
    <c:autoTitleDeleted val="0"/>
    <c:plotArea>
      <c:layout>
        <c:manualLayout>
          <c:layoutTarget val="inner"/>
          <c:xMode val="edge"/>
          <c:yMode val="edge"/>
          <c:x val="0.1511550743657043"/>
          <c:y val="0.20869240303295444"/>
          <c:w val="0.59199759405074359"/>
          <c:h val="0.65482210557013765"/>
        </c:manualLayout>
      </c:layout>
      <c:lineChart>
        <c:grouping val="standard"/>
        <c:varyColors val="0"/>
        <c:ser>
          <c:idx val="0"/>
          <c:order val="0"/>
          <c:tx>
            <c:strRef>
              <c:f>Overview!$A$5</c:f>
              <c:strCache>
                <c:ptCount val="1"/>
                <c:pt idx="0">
                  <c:v>Ablations Performed</c:v>
                </c:pt>
              </c:strCache>
            </c:strRef>
          </c:tx>
          <c:cat>
            <c:strRef>
              <c:f>Overview!$B$3:$G$3</c:f>
              <c:strCache>
                <c:ptCount val="6"/>
                <c:pt idx="0">
                  <c:v>Jul-19</c:v>
                </c:pt>
                <c:pt idx="1">
                  <c:v>Aug-19</c:v>
                </c:pt>
                <c:pt idx="2">
                  <c:v>Sep-19</c:v>
                </c:pt>
                <c:pt idx="3">
                  <c:v>Oct-19</c:v>
                </c:pt>
                <c:pt idx="4">
                  <c:v>Nov-19</c:v>
                </c:pt>
                <c:pt idx="5">
                  <c:v>Dec-19</c:v>
                </c:pt>
              </c:strCache>
            </c:strRef>
          </c:cat>
          <c:val>
            <c:numRef>
              <c:f>Overview!$B$5:$G$5</c:f>
              <c:numCache>
                <c:formatCode>General</c:formatCode>
                <c:ptCount val="6"/>
                <c:pt idx="0">
                  <c:v>24</c:v>
                </c:pt>
                <c:pt idx="1">
                  <c:v>13</c:v>
                </c:pt>
                <c:pt idx="2">
                  <c:v>20</c:v>
                </c:pt>
                <c:pt idx="3">
                  <c:v>31</c:v>
                </c:pt>
                <c:pt idx="4">
                  <c:v>40</c:v>
                </c:pt>
                <c:pt idx="5">
                  <c:v>38</c:v>
                </c:pt>
              </c:numCache>
            </c:numRef>
          </c:val>
          <c:smooth val="0"/>
          <c:extLst>
            <c:ext xmlns:c16="http://schemas.microsoft.com/office/drawing/2014/chart" uri="{C3380CC4-5D6E-409C-BE32-E72D297353CC}">
              <c16:uniqueId val="{00000000-4D35-4AE6-8135-8910BE217DA6}"/>
            </c:ext>
          </c:extLst>
        </c:ser>
        <c:dLbls>
          <c:showLegendKey val="0"/>
          <c:showVal val="0"/>
          <c:showCatName val="0"/>
          <c:showSerName val="0"/>
          <c:showPercent val="0"/>
          <c:showBubbleSize val="0"/>
        </c:dLbls>
        <c:marker val="1"/>
        <c:smooth val="0"/>
        <c:axId val="177988736"/>
        <c:axId val="177990272"/>
      </c:lineChart>
      <c:catAx>
        <c:axId val="177988736"/>
        <c:scaling>
          <c:orientation val="minMax"/>
        </c:scaling>
        <c:delete val="0"/>
        <c:axPos val="b"/>
        <c:numFmt formatCode="General" sourceLinked="0"/>
        <c:majorTickMark val="out"/>
        <c:minorTickMark val="none"/>
        <c:tickLblPos val="nextTo"/>
        <c:crossAx val="177990272"/>
        <c:crosses val="autoZero"/>
        <c:auto val="1"/>
        <c:lblAlgn val="ctr"/>
        <c:lblOffset val="100"/>
        <c:noMultiLvlLbl val="0"/>
      </c:catAx>
      <c:valAx>
        <c:axId val="177990272"/>
        <c:scaling>
          <c:orientation val="minMax"/>
        </c:scaling>
        <c:delete val="0"/>
        <c:axPos val="l"/>
        <c:majorGridlines/>
        <c:numFmt formatCode="General" sourceLinked="1"/>
        <c:majorTickMark val="out"/>
        <c:minorTickMark val="none"/>
        <c:tickLblPos val="nextTo"/>
        <c:crossAx val="177988736"/>
        <c:crosses val="autoZero"/>
        <c:crossBetween val="between"/>
      </c:valAx>
    </c:plotArea>
    <c:legend>
      <c:legendPos val="r"/>
      <c:overlay val="0"/>
    </c:legend>
    <c:plotVisOnly val="1"/>
    <c:dispBlanksAs val="gap"/>
    <c:showDLblsOverMax val="0"/>
  </c:chart>
  <c:printSettings>
    <c:headerFooter/>
    <c:pageMargins b="0.75000000000001443" l="0.70000000000000062" r="0.70000000000000062" t="0.2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overlay val="0"/>
    </c:title>
    <c:autoTitleDeleted val="0"/>
    <c:plotArea>
      <c:layout/>
      <c:lineChart>
        <c:grouping val="standard"/>
        <c:varyColors val="0"/>
        <c:ser>
          <c:idx val="0"/>
          <c:order val="0"/>
          <c:tx>
            <c:strRef>
              <c:f>Overview!$A$4</c:f>
              <c:strCache>
                <c:ptCount val="1"/>
                <c:pt idx="0">
                  <c:v>Charges</c:v>
                </c:pt>
              </c:strCache>
            </c:strRef>
          </c:tx>
          <c:cat>
            <c:strRef>
              <c:f>Overview!$B$3:$G$3</c:f>
              <c:strCache>
                <c:ptCount val="6"/>
                <c:pt idx="0">
                  <c:v>Jul-19</c:v>
                </c:pt>
                <c:pt idx="1">
                  <c:v>Aug-19</c:v>
                </c:pt>
                <c:pt idx="2">
                  <c:v>Sep-19</c:v>
                </c:pt>
                <c:pt idx="3">
                  <c:v>Oct-19</c:v>
                </c:pt>
                <c:pt idx="4">
                  <c:v>Nov-19</c:v>
                </c:pt>
                <c:pt idx="5">
                  <c:v>Dec-19</c:v>
                </c:pt>
              </c:strCache>
            </c:strRef>
          </c:cat>
          <c:val>
            <c:numRef>
              <c:f>Overview!$B$4:$G$4</c:f>
              <c:numCache>
                <c:formatCode>#,##0.00;#,##0.00</c:formatCode>
                <c:ptCount val="6"/>
                <c:pt idx="0">
                  <c:v>110969.36</c:v>
                </c:pt>
                <c:pt idx="1">
                  <c:v>65377.55</c:v>
                </c:pt>
                <c:pt idx="2">
                  <c:v>109044.02</c:v>
                </c:pt>
                <c:pt idx="3">
                  <c:v>138240.64000000001</c:v>
                </c:pt>
                <c:pt idx="4">
                  <c:v>181343.16</c:v>
                </c:pt>
                <c:pt idx="5">
                  <c:v>163297.64000000001</c:v>
                </c:pt>
              </c:numCache>
            </c:numRef>
          </c:val>
          <c:smooth val="0"/>
          <c:extLst>
            <c:ext xmlns:c16="http://schemas.microsoft.com/office/drawing/2014/chart" uri="{C3380CC4-5D6E-409C-BE32-E72D297353CC}">
              <c16:uniqueId val="{00000000-0328-482E-8DE7-7B0617BC24BB}"/>
            </c:ext>
          </c:extLst>
        </c:ser>
        <c:dLbls>
          <c:showLegendKey val="0"/>
          <c:showVal val="0"/>
          <c:showCatName val="0"/>
          <c:showSerName val="0"/>
          <c:showPercent val="0"/>
          <c:showBubbleSize val="0"/>
        </c:dLbls>
        <c:marker val="1"/>
        <c:smooth val="0"/>
        <c:axId val="178277376"/>
        <c:axId val="178291456"/>
      </c:lineChart>
      <c:catAx>
        <c:axId val="178277376"/>
        <c:scaling>
          <c:orientation val="minMax"/>
        </c:scaling>
        <c:delete val="0"/>
        <c:axPos val="b"/>
        <c:numFmt formatCode="General" sourceLinked="0"/>
        <c:majorTickMark val="out"/>
        <c:minorTickMark val="none"/>
        <c:tickLblPos val="nextTo"/>
        <c:crossAx val="178291456"/>
        <c:crosses val="autoZero"/>
        <c:auto val="1"/>
        <c:lblAlgn val="ctr"/>
        <c:lblOffset val="100"/>
        <c:noMultiLvlLbl val="0"/>
      </c:catAx>
      <c:valAx>
        <c:axId val="178291456"/>
        <c:scaling>
          <c:orientation val="minMax"/>
        </c:scaling>
        <c:delete val="0"/>
        <c:axPos val="l"/>
        <c:majorGridlines/>
        <c:numFmt formatCode="#,##0.00;#,##0.00" sourceLinked="1"/>
        <c:majorTickMark val="out"/>
        <c:minorTickMark val="none"/>
        <c:tickLblPos val="nextTo"/>
        <c:crossAx val="178277376"/>
        <c:crosses val="autoZero"/>
        <c:crossBetween val="between"/>
      </c:valAx>
    </c:plotArea>
    <c:legend>
      <c:legendPos val="r"/>
      <c:overlay val="0"/>
    </c:legend>
    <c:plotVisOnly val="1"/>
    <c:dispBlanksAs val="gap"/>
    <c:showDLblsOverMax val="0"/>
  </c:chart>
  <c:printSettings>
    <c:headerFooter/>
    <c:pageMargins b="0.75000000000001443" l="0.70000000000000062" r="0.70000000000000062" t="0.75000000000001443"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en-US"/>
              <a:t>Total Collections</a:t>
            </a:r>
          </a:p>
        </c:rich>
      </c:tx>
      <c:overlay val="0"/>
    </c:title>
    <c:autoTitleDeleted val="0"/>
    <c:plotArea>
      <c:layout/>
      <c:lineChart>
        <c:grouping val="standard"/>
        <c:varyColors val="0"/>
        <c:ser>
          <c:idx val="0"/>
          <c:order val="0"/>
          <c:tx>
            <c:strRef>
              <c:f>Overview!$A$13</c:f>
              <c:strCache>
                <c:ptCount val="1"/>
                <c:pt idx="0">
                  <c:v>Total Payments</c:v>
                </c:pt>
              </c:strCache>
            </c:strRef>
          </c:tx>
          <c:cat>
            <c:strRef>
              <c:f>Overview!$B$3:$G$3</c:f>
              <c:strCache>
                <c:ptCount val="6"/>
                <c:pt idx="0">
                  <c:v>Jul-19</c:v>
                </c:pt>
                <c:pt idx="1">
                  <c:v>Aug-19</c:v>
                </c:pt>
                <c:pt idx="2">
                  <c:v>Sep-19</c:v>
                </c:pt>
                <c:pt idx="3">
                  <c:v>Oct-19</c:v>
                </c:pt>
                <c:pt idx="4">
                  <c:v>Nov-19</c:v>
                </c:pt>
                <c:pt idx="5">
                  <c:v>Dec-19</c:v>
                </c:pt>
              </c:strCache>
            </c:strRef>
          </c:cat>
          <c:val>
            <c:numRef>
              <c:f>Overview!$B$13:$G$13</c:f>
              <c:numCache>
                <c:formatCode>_(* #,##0.00_);_(* \(#,##0.00\);_(* "-"??_);_(@_)</c:formatCode>
                <c:ptCount val="6"/>
                <c:pt idx="0">
                  <c:v>61280.23</c:v>
                </c:pt>
                <c:pt idx="1">
                  <c:v>43093.58</c:v>
                </c:pt>
                <c:pt idx="2">
                  <c:v>37134.28</c:v>
                </c:pt>
                <c:pt idx="3">
                  <c:v>73329.37</c:v>
                </c:pt>
                <c:pt idx="4">
                  <c:v>106979.17</c:v>
                </c:pt>
                <c:pt idx="5">
                  <c:v>106912.92000000001</c:v>
                </c:pt>
              </c:numCache>
            </c:numRef>
          </c:val>
          <c:smooth val="0"/>
          <c:extLst>
            <c:ext xmlns:c16="http://schemas.microsoft.com/office/drawing/2014/chart" uri="{C3380CC4-5D6E-409C-BE32-E72D297353CC}">
              <c16:uniqueId val="{00000000-B75E-4FCE-ADF3-750183040ECB}"/>
            </c:ext>
          </c:extLst>
        </c:ser>
        <c:dLbls>
          <c:showLegendKey val="0"/>
          <c:showVal val="0"/>
          <c:showCatName val="0"/>
          <c:showSerName val="0"/>
          <c:showPercent val="0"/>
          <c:showBubbleSize val="0"/>
        </c:dLbls>
        <c:marker val="1"/>
        <c:smooth val="0"/>
        <c:axId val="178385664"/>
        <c:axId val="178387200"/>
      </c:lineChart>
      <c:catAx>
        <c:axId val="178385664"/>
        <c:scaling>
          <c:orientation val="minMax"/>
        </c:scaling>
        <c:delete val="0"/>
        <c:axPos val="b"/>
        <c:numFmt formatCode="General" sourceLinked="0"/>
        <c:majorTickMark val="out"/>
        <c:minorTickMark val="none"/>
        <c:tickLblPos val="nextTo"/>
        <c:crossAx val="178387200"/>
        <c:crosses val="autoZero"/>
        <c:auto val="1"/>
        <c:lblAlgn val="ctr"/>
        <c:lblOffset val="100"/>
        <c:noMultiLvlLbl val="0"/>
      </c:catAx>
      <c:valAx>
        <c:axId val="178387200"/>
        <c:scaling>
          <c:orientation val="minMax"/>
        </c:scaling>
        <c:delete val="0"/>
        <c:axPos val="l"/>
        <c:majorGridlines/>
        <c:numFmt formatCode="_(* #,##0.00_);_(* \(#,##0.00\);_(* &quot;-&quot;??_);_(@_)" sourceLinked="1"/>
        <c:majorTickMark val="out"/>
        <c:minorTickMark val="none"/>
        <c:tickLblPos val="nextTo"/>
        <c:crossAx val="178385664"/>
        <c:crosses val="autoZero"/>
        <c:crossBetween val="between"/>
      </c:valAx>
    </c:plotArea>
    <c:legend>
      <c:legendPos val="r"/>
      <c:overlay val="0"/>
    </c:legend>
    <c:plotVisOnly val="1"/>
    <c:dispBlanksAs val="gap"/>
    <c:showDLblsOverMax val="0"/>
  </c:chart>
  <c:printSettings>
    <c:headerFooter/>
    <c:pageMargins b="0.75000000000001443" l="0.70000000000000062" r="0.70000000000000062" t="0.7500000000000144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400050</xdr:colOff>
      <xdr:row>2</xdr:row>
      <xdr:rowOff>28574</xdr:rowOff>
    </xdr:from>
    <xdr:to>
      <xdr:col>9</xdr:col>
      <xdr:colOff>276225</xdr:colOff>
      <xdr:row>21</xdr:row>
      <xdr:rowOff>28574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380999</xdr:colOff>
      <xdr:row>0</xdr:row>
      <xdr:rowOff>161924</xdr:rowOff>
    </xdr:from>
    <xdr:to>
      <xdr:col>9</xdr:col>
      <xdr:colOff>390524</xdr:colOff>
      <xdr:row>20</xdr:row>
      <xdr:rowOff>133349</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276224</xdr:colOff>
      <xdr:row>1</xdr:row>
      <xdr:rowOff>19049</xdr:rowOff>
    </xdr:from>
    <xdr:to>
      <xdr:col>9</xdr:col>
      <xdr:colOff>266699</xdr:colOff>
      <xdr:row>20</xdr:row>
      <xdr:rowOff>133349</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K39"/>
  <sheetViews>
    <sheetView showOutlineSymbols="0" view="pageLayout" topLeftCell="A7" zoomScaleNormal="100" workbookViewId="0">
      <selection activeCell="C30" sqref="C30"/>
    </sheetView>
  </sheetViews>
  <sheetFormatPr defaultColWidth="8" defaultRowHeight="12.75" customHeight="1" x14ac:dyDescent="0.2"/>
  <cols>
    <col min="1" max="1" width="29.42578125" style="5" customWidth="1"/>
    <col min="2" max="3" width="11.7109375" customWidth="1"/>
    <col min="4" max="4" width="11.5703125" customWidth="1"/>
    <col min="5" max="5" width="13.42578125" customWidth="1"/>
    <col min="6" max="6" width="11.7109375" bestFit="1" customWidth="1"/>
    <col min="7" max="7" width="12.28515625" customWidth="1"/>
    <col min="8" max="8" width="11.85546875" customWidth="1"/>
    <col min="9" max="9" width="12" customWidth="1"/>
    <col min="10" max="10" width="12.7109375" customWidth="1"/>
    <col min="11" max="11" width="11.7109375" bestFit="1" customWidth="1"/>
    <col min="12" max="253" width="6.85546875" customWidth="1"/>
  </cols>
  <sheetData>
    <row r="1" spans="1:11" ht="12.75" customHeight="1" x14ac:dyDescent="0.2">
      <c r="A1" s="6">
        <v>1869656</v>
      </c>
    </row>
    <row r="2" spans="1:11" ht="12.75" customHeight="1" x14ac:dyDescent="0.2">
      <c r="A2" s="68" t="s">
        <v>28</v>
      </c>
      <c r="B2" s="28">
        <v>31</v>
      </c>
      <c r="C2" s="28">
        <v>31</v>
      </c>
      <c r="D2" s="28">
        <v>30</v>
      </c>
      <c r="E2" s="28">
        <v>31</v>
      </c>
      <c r="F2" s="28">
        <v>30</v>
      </c>
      <c r="G2" s="28">
        <v>31</v>
      </c>
      <c r="H2" s="62">
        <f>SUM(B2:G2)</f>
        <v>184</v>
      </c>
      <c r="I2" s="31"/>
    </row>
    <row r="3" spans="1:11" x14ac:dyDescent="0.2">
      <c r="A3" s="12"/>
      <c r="B3" s="29" t="s">
        <v>66</v>
      </c>
      <c r="C3" s="29" t="s">
        <v>67</v>
      </c>
      <c r="D3" s="29" t="s">
        <v>68</v>
      </c>
      <c r="E3" s="29" t="s">
        <v>69</v>
      </c>
      <c r="F3" s="29" t="s">
        <v>70</v>
      </c>
      <c r="G3" s="29" t="s">
        <v>71</v>
      </c>
      <c r="H3" s="63" t="s">
        <v>0</v>
      </c>
      <c r="I3" s="31"/>
    </row>
    <row r="4" spans="1:11" x14ac:dyDescent="0.2">
      <c r="A4" s="13" t="s">
        <v>1</v>
      </c>
      <c r="B4" s="30">
        <v>110969.36</v>
      </c>
      <c r="C4" s="30">
        <v>65377.55</v>
      </c>
      <c r="D4" s="30">
        <v>109044.02</v>
      </c>
      <c r="E4" s="30">
        <v>138240.64000000001</v>
      </c>
      <c r="F4" s="30">
        <v>181343.16</v>
      </c>
      <c r="G4" s="30">
        <v>163297.64000000001</v>
      </c>
      <c r="H4" s="47">
        <f>SUM(B4:G4)</f>
        <v>768272.37</v>
      </c>
      <c r="I4" s="31"/>
    </row>
    <row r="5" spans="1:11" ht="12.75" customHeight="1" x14ac:dyDescent="0.2">
      <c r="A5" s="13" t="s">
        <v>65</v>
      </c>
      <c r="B5" s="31">
        <v>24</v>
      </c>
      <c r="C5" s="31">
        <v>13</v>
      </c>
      <c r="D5" s="31">
        <v>20</v>
      </c>
      <c r="E5" s="31">
        <v>31</v>
      </c>
      <c r="F5" s="31">
        <v>40</v>
      </c>
      <c r="G5" s="31">
        <v>38</v>
      </c>
      <c r="H5" s="48">
        <f>SUM(B5:G5)</f>
        <v>166</v>
      </c>
      <c r="I5" s="31"/>
    </row>
    <row r="6" spans="1:11" x14ac:dyDescent="0.2">
      <c r="A6" s="13"/>
      <c r="B6" s="32"/>
      <c r="C6" s="32"/>
      <c r="D6" s="32"/>
      <c r="E6" s="32"/>
      <c r="F6" s="32"/>
      <c r="G6" s="32"/>
      <c r="H6" s="33"/>
      <c r="I6" s="31"/>
    </row>
    <row r="7" spans="1:11" x14ac:dyDescent="0.2">
      <c r="A7" s="13" t="s">
        <v>43</v>
      </c>
      <c r="B7" s="43">
        <f t="shared" ref="B7:F7" si="0">+B4/B5</f>
        <v>4623.7233333333334</v>
      </c>
      <c r="C7" s="43">
        <f t="shared" si="0"/>
        <v>5029.042307692308</v>
      </c>
      <c r="D7" s="43">
        <f t="shared" si="0"/>
        <v>5452.201</v>
      </c>
      <c r="E7" s="43">
        <f t="shared" si="0"/>
        <v>4459.3754838709683</v>
      </c>
      <c r="F7" s="43">
        <f t="shared" si="0"/>
        <v>4533.5789999999997</v>
      </c>
      <c r="G7" s="43">
        <f t="shared" ref="G7:H7" si="1">+G4/G5</f>
        <v>4297.306315789474</v>
      </c>
      <c r="H7" s="44">
        <f t="shared" si="1"/>
        <v>4628.1468072289153</v>
      </c>
      <c r="I7" s="31"/>
    </row>
    <row r="8" spans="1:11" x14ac:dyDescent="0.2">
      <c r="A8" s="13"/>
      <c r="B8" s="32"/>
      <c r="C8" s="32"/>
      <c r="D8" s="32"/>
      <c r="E8" s="32"/>
      <c r="F8" s="32"/>
      <c r="G8" s="32"/>
      <c r="H8" s="33"/>
      <c r="I8" s="31"/>
      <c r="K8" s="1" t="s">
        <v>75</v>
      </c>
    </row>
    <row r="9" spans="1:11" x14ac:dyDescent="0.2">
      <c r="A9" s="23" t="s">
        <v>2</v>
      </c>
      <c r="B9" s="34">
        <v>45920.11</v>
      </c>
      <c r="C9" s="34">
        <v>35987.870000000003</v>
      </c>
      <c r="D9" s="34">
        <v>26086.51</v>
      </c>
      <c r="E9" s="34">
        <v>65574.460000000006</v>
      </c>
      <c r="F9" s="34">
        <v>77305.929999999993</v>
      </c>
      <c r="G9" s="34">
        <v>84020.96</v>
      </c>
      <c r="H9" s="46">
        <f>SUM(B9:G9)</f>
        <v>334895.84000000003</v>
      </c>
      <c r="I9" s="31"/>
    </row>
    <row r="10" spans="1:11" x14ac:dyDescent="0.2">
      <c r="A10" s="13" t="s">
        <v>3</v>
      </c>
      <c r="B10" s="35">
        <v>12060.12</v>
      </c>
      <c r="C10" s="35">
        <v>2005.71</v>
      </c>
      <c r="D10" s="35">
        <v>8798.77</v>
      </c>
      <c r="E10" s="35">
        <v>9634.3700000000008</v>
      </c>
      <c r="F10" s="35">
        <v>21301.24</v>
      </c>
      <c r="G10" s="35">
        <v>17151.96</v>
      </c>
      <c r="H10" s="50">
        <f>SUM(B10:G10)</f>
        <v>70952.170000000013</v>
      </c>
      <c r="I10" s="31"/>
    </row>
    <row r="11" spans="1:11" x14ac:dyDescent="0.2">
      <c r="A11" s="13" t="s">
        <v>72</v>
      </c>
      <c r="B11" s="35">
        <v>3300</v>
      </c>
      <c r="C11" s="35">
        <v>5100</v>
      </c>
      <c r="D11" s="35">
        <v>2249</v>
      </c>
      <c r="E11" s="35">
        <v>260</v>
      </c>
      <c r="F11" s="35">
        <v>8372</v>
      </c>
      <c r="G11" s="35">
        <v>5740</v>
      </c>
      <c r="H11" s="50">
        <f>SUM(B11:G11)</f>
        <v>25021</v>
      </c>
      <c r="I11" s="31"/>
    </row>
    <row r="12" spans="1:11" x14ac:dyDescent="0.2">
      <c r="A12" s="13" t="s">
        <v>49</v>
      </c>
      <c r="B12" s="35">
        <v>0</v>
      </c>
      <c r="C12" s="35">
        <v>0</v>
      </c>
      <c r="D12" s="35">
        <v>0</v>
      </c>
      <c r="E12" s="35">
        <v>-2139.46</v>
      </c>
      <c r="F12" s="35">
        <v>0</v>
      </c>
      <c r="G12" s="35">
        <v>0</v>
      </c>
      <c r="H12" s="50">
        <f>SUM(B12:G12)</f>
        <v>-2139.46</v>
      </c>
      <c r="I12" s="31"/>
    </row>
    <row r="13" spans="1:11" x14ac:dyDescent="0.2">
      <c r="A13" s="23" t="s">
        <v>5</v>
      </c>
      <c r="B13" s="45">
        <f t="shared" ref="B13:F13" si="2">SUM(B9:B12)</f>
        <v>61280.23</v>
      </c>
      <c r="C13" s="45">
        <f t="shared" si="2"/>
        <v>43093.58</v>
      </c>
      <c r="D13" s="45">
        <f t="shared" si="2"/>
        <v>37134.28</v>
      </c>
      <c r="E13" s="45">
        <f t="shared" si="2"/>
        <v>73329.37</v>
      </c>
      <c r="F13" s="45">
        <f t="shared" si="2"/>
        <v>106979.17</v>
      </c>
      <c r="G13" s="45">
        <f t="shared" ref="G13" si="3">SUM(G9:G12)</f>
        <v>106912.92000000001</v>
      </c>
      <c r="H13" s="46">
        <f>SUM(B13:G13)</f>
        <v>428729.55000000005</v>
      </c>
      <c r="I13" s="31"/>
    </row>
    <row r="14" spans="1:11" x14ac:dyDescent="0.2">
      <c r="A14" s="13"/>
      <c r="B14" s="32"/>
      <c r="C14" s="32"/>
      <c r="D14" s="32"/>
      <c r="E14" s="32"/>
      <c r="F14" s="32"/>
      <c r="G14" s="32"/>
      <c r="H14" s="49"/>
      <c r="I14" s="31"/>
    </row>
    <row r="15" spans="1:11" x14ac:dyDescent="0.2">
      <c r="A15" s="13" t="s">
        <v>76</v>
      </c>
      <c r="B15" s="35">
        <v>0</v>
      </c>
      <c r="C15" s="35">
        <v>2157.2199999999998</v>
      </c>
      <c r="D15" s="35">
        <v>0</v>
      </c>
      <c r="E15" s="35">
        <v>136.38999999999999</v>
      </c>
      <c r="F15" s="35">
        <v>185.13</v>
      </c>
      <c r="G15" s="35">
        <v>0</v>
      </c>
      <c r="H15" s="50">
        <f>SUM(B15:G15)</f>
        <v>2478.7399999999998</v>
      </c>
      <c r="I15" s="31"/>
    </row>
    <row r="16" spans="1:11" x14ac:dyDescent="0.2">
      <c r="A16" s="13" t="s">
        <v>82</v>
      </c>
      <c r="B16" s="35">
        <v>49533.78</v>
      </c>
      <c r="C16" s="35">
        <v>34566.699999999997</v>
      </c>
      <c r="D16" s="35">
        <v>34811.660000000003</v>
      </c>
      <c r="E16" s="35">
        <v>57715.26</v>
      </c>
      <c r="F16" s="35">
        <v>80539.740000000005</v>
      </c>
      <c r="G16" s="35">
        <v>82723.98</v>
      </c>
      <c r="H16" s="50">
        <f>SUM(B16:G16)</f>
        <v>339891.12</v>
      </c>
      <c r="I16" s="31"/>
    </row>
    <row r="17" spans="1:9" ht="12.75" customHeight="1" x14ac:dyDescent="0.2">
      <c r="A17" s="24" t="s">
        <v>4</v>
      </c>
      <c r="B17" s="51">
        <f t="shared" ref="B17:E17" si="4">+(B16)-B15</f>
        <v>49533.78</v>
      </c>
      <c r="C17" s="51">
        <f t="shared" si="4"/>
        <v>32409.479999999996</v>
      </c>
      <c r="D17" s="51">
        <f t="shared" si="4"/>
        <v>34811.660000000003</v>
      </c>
      <c r="E17" s="51">
        <f t="shared" si="4"/>
        <v>57578.87</v>
      </c>
      <c r="F17" s="51">
        <f t="shared" ref="F17:G17" si="5">+(F16)-F15</f>
        <v>80354.61</v>
      </c>
      <c r="G17" s="51">
        <f t="shared" si="5"/>
        <v>82723.98</v>
      </c>
      <c r="H17" s="46">
        <f>SUM(B17:G17)</f>
        <v>337412.38</v>
      </c>
      <c r="I17" s="31"/>
    </row>
    <row r="18" spans="1:9" ht="12.75" customHeight="1" x14ac:dyDescent="0.2">
      <c r="A18" s="12"/>
      <c r="B18" s="31"/>
      <c r="C18" s="31"/>
      <c r="D18" s="31"/>
      <c r="E18" s="31"/>
      <c r="F18" s="31"/>
      <c r="G18" s="31"/>
      <c r="H18" s="49"/>
      <c r="I18" s="31"/>
    </row>
    <row r="19" spans="1:9" ht="12.75" customHeight="1" x14ac:dyDescent="0.2">
      <c r="A19" s="13" t="s">
        <v>24</v>
      </c>
      <c r="B19" s="52">
        <f t="shared" ref="B19:G19" si="6">+B4-B13-B17</f>
        <v>155.34999999999854</v>
      </c>
      <c r="C19" s="52">
        <f t="shared" si="6"/>
        <v>-10125.509999999995</v>
      </c>
      <c r="D19" s="52">
        <f t="shared" si="6"/>
        <v>37098.080000000002</v>
      </c>
      <c r="E19" s="52">
        <f t="shared" si="6"/>
        <v>7332.400000000016</v>
      </c>
      <c r="F19" s="52">
        <f t="shared" si="6"/>
        <v>-5990.6199999999953</v>
      </c>
      <c r="G19" s="52">
        <f t="shared" si="6"/>
        <v>-26339.259999999995</v>
      </c>
      <c r="H19" s="50">
        <f>SUM(B19:G19)</f>
        <v>2130.4400000000314</v>
      </c>
      <c r="I19" s="31"/>
    </row>
    <row r="20" spans="1:9" ht="12.75" customHeight="1" x14ac:dyDescent="0.2">
      <c r="A20" s="13"/>
      <c r="B20" s="35"/>
      <c r="C20" s="35"/>
      <c r="D20" s="35"/>
      <c r="E20" s="35"/>
      <c r="F20" s="35"/>
      <c r="G20" s="35"/>
      <c r="H20" s="36"/>
      <c r="I20" s="31"/>
    </row>
    <row r="21" spans="1:9" ht="12.75" customHeight="1" x14ac:dyDescent="0.2">
      <c r="A21" s="25" t="s">
        <v>23</v>
      </c>
      <c r="B21" s="37"/>
      <c r="C21" s="37"/>
      <c r="D21" s="37"/>
      <c r="E21" s="37"/>
      <c r="F21" s="37"/>
      <c r="G21" s="37">
        <v>120009.56</v>
      </c>
      <c r="H21" s="38"/>
      <c r="I21" s="31"/>
    </row>
    <row r="22" spans="1:9" ht="12.75" customHeight="1" x14ac:dyDescent="0.2">
      <c r="A22" s="7"/>
      <c r="B22" s="39"/>
      <c r="C22" s="39"/>
      <c r="D22" s="39"/>
      <c r="E22" s="39"/>
      <c r="F22" s="39"/>
      <c r="G22" s="39"/>
      <c r="H22" s="31"/>
      <c r="I22" s="31"/>
    </row>
    <row r="23" spans="1:9" ht="12.75" customHeight="1" x14ac:dyDescent="0.2">
      <c r="A23" s="7"/>
      <c r="B23" s="39"/>
      <c r="C23" s="39"/>
      <c r="D23" s="39"/>
      <c r="E23" s="39"/>
      <c r="F23" s="31"/>
      <c r="G23" s="39"/>
      <c r="H23" s="31"/>
      <c r="I23" s="31"/>
    </row>
    <row r="24" spans="1:9" ht="12.75" customHeight="1" x14ac:dyDescent="0.2">
      <c r="A24" s="11" t="s">
        <v>7</v>
      </c>
      <c r="B24" s="64">
        <f t="shared" ref="B24:H24" si="7">+B4/B2</f>
        <v>3579.6567741935482</v>
      </c>
      <c r="C24" s="64">
        <f t="shared" si="7"/>
        <v>2108.9532258064519</v>
      </c>
      <c r="D24" s="64">
        <f t="shared" si="7"/>
        <v>3634.800666666667</v>
      </c>
      <c r="E24" s="64">
        <f t="shared" si="7"/>
        <v>4459.3754838709683</v>
      </c>
      <c r="F24" s="64">
        <f t="shared" si="7"/>
        <v>6044.7719999999999</v>
      </c>
      <c r="G24" s="64">
        <f t="shared" si="7"/>
        <v>5267.6658064516132</v>
      </c>
      <c r="H24" s="65">
        <f t="shared" si="7"/>
        <v>4175.3933152173913</v>
      </c>
      <c r="I24" s="31"/>
    </row>
    <row r="25" spans="1:9" ht="12.75" customHeight="1" x14ac:dyDescent="0.2">
      <c r="A25" s="15" t="s">
        <v>8</v>
      </c>
      <c r="B25" s="66">
        <f t="shared" ref="B25:H25" si="8">+B13/B2</f>
        <v>1976.781612903226</v>
      </c>
      <c r="C25" s="66">
        <f t="shared" si="8"/>
        <v>1390.1154838709679</v>
      </c>
      <c r="D25" s="66">
        <f t="shared" si="8"/>
        <v>1237.8093333333334</v>
      </c>
      <c r="E25" s="66">
        <f t="shared" si="8"/>
        <v>2365.4635483870966</v>
      </c>
      <c r="F25" s="66">
        <f t="shared" si="8"/>
        <v>3565.9723333333332</v>
      </c>
      <c r="G25" s="66">
        <f t="shared" si="8"/>
        <v>3448.8038709677426</v>
      </c>
      <c r="H25" s="67">
        <f t="shared" si="8"/>
        <v>2330.0519021739133</v>
      </c>
      <c r="I25" s="31"/>
    </row>
    <row r="26" spans="1:9" ht="12.75" customHeight="1" x14ac:dyDescent="0.2">
      <c r="B26" s="31"/>
      <c r="C26" s="31"/>
      <c r="D26" s="31"/>
      <c r="E26" s="31"/>
      <c r="F26" s="31"/>
      <c r="G26" s="31"/>
      <c r="H26" s="31"/>
      <c r="I26" s="31"/>
    </row>
    <row r="27" spans="1:9" ht="12.75" customHeight="1" x14ac:dyDescent="0.2">
      <c r="A27" s="22" t="s">
        <v>73</v>
      </c>
      <c r="B27" s="40"/>
      <c r="C27" s="40"/>
      <c r="D27" s="40"/>
      <c r="E27" s="40"/>
      <c r="F27" s="41"/>
      <c r="G27" s="41"/>
      <c r="H27" s="53">
        <f>+G21/(H4/H2)</f>
        <v>28.742097076847887</v>
      </c>
      <c r="I27" s="31"/>
    </row>
    <row r="28" spans="1:9" ht="24" customHeight="1" x14ac:dyDescent="0.2">
      <c r="A28" s="24" t="s">
        <v>26</v>
      </c>
      <c r="B28" s="54">
        <f t="shared" ref="B28:H28" si="9">+B13/(B13+B17)</f>
        <v>0.55300074421997725</v>
      </c>
      <c r="C28" s="54">
        <f t="shared" si="9"/>
        <v>0.57075276154370436</v>
      </c>
      <c r="D28" s="54">
        <f t="shared" si="9"/>
        <v>0.51614142507554972</v>
      </c>
      <c r="E28" s="54">
        <f t="shared" si="9"/>
        <v>0.56015855075280208</v>
      </c>
      <c r="F28" s="54">
        <f t="shared" si="9"/>
        <v>0.57106182344689782</v>
      </c>
      <c r="G28" s="54">
        <f t="shared" si="9"/>
        <v>0.56377698644092999</v>
      </c>
      <c r="H28" s="55">
        <f t="shared" si="9"/>
        <v>0.55959546555557926</v>
      </c>
      <c r="I28" s="31"/>
    </row>
    <row r="29" spans="1:9" ht="24.75" customHeight="1" x14ac:dyDescent="0.2">
      <c r="A29" s="15" t="s">
        <v>9</v>
      </c>
      <c r="B29" s="56">
        <f t="shared" ref="B29:H29" si="10">+B17/(B13+B17)</f>
        <v>0.4469992557800227</v>
      </c>
      <c r="C29" s="56">
        <f t="shared" si="10"/>
        <v>0.42924723845629564</v>
      </c>
      <c r="D29" s="56">
        <f t="shared" si="10"/>
        <v>0.48385857492445022</v>
      </c>
      <c r="E29" s="56">
        <f t="shared" si="10"/>
        <v>0.43984144924719792</v>
      </c>
      <c r="F29" s="56">
        <f t="shared" si="10"/>
        <v>0.42893817655310218</v>
      </c>
      <c r="G29" s="56">
        <f t="shared" si="10"/>
        <v>0.43622301355906989</v>
      </c>
      <c r="H29" s="57">
        <f t="shared" si="10"/>
        <v>0.44040453444442074</v>
      </c>
      <c r="I29" s="31"/>
    </row>
    <row r="30" spans="1:9" ht="12.75" customHeight="1" x14ac:dyDescent="0.2">
      <c r="A30" s="7"/>
      <c r="B30" s="31"/>
      <c r="C30" s="31"/>
      <c r="D30" s="31"/>
      <c r="E30" s="31"/>
      <c r="F30" s="31"/>
      <c r="G30" s="31"/>
      <c r="H30" s="31"/>
      <c r="I30" s="31"/>
    </row>
    <row r="31" spans="1:9" ht="19.5" customHeight="1" x14ac:dyDescent="0.2">
      <c r="A31" s="11" t="s">
        <v>6</v>
      </c>
      <c r="B31" s="58">
        <f>H4/6</f>
        <v>128045.395</v>
      </c>
      <c r="C31" s="31"/>
      <c r="D31" s="31"/>
      <c r="E31" s="31"/>
      <c r="F31" s="31"/>
      <c r="G31" s="31"/>
      <c r="H31" s="31"/>
      <c r="I31" s="31"/>
    </row>
    <row r="32" spans="1:9" ht="18" customHeight="1" x14ac:dyDescent="0.2">
      <c r="A32" s="15" t="s">
        <v>10</v>
      </c>
      <c r="B32" s="59">
        <f>H13/6</f>
        <v>71454.925000000003</v>
      </c>
      <c r="C32" s="31"/>
      <c r="D32" s="31"/>
      <c r="E32" s="42" t="s">
        <v>75</v>
      </c>
      <c r="F32" s="31"/>
      <c r="G32" s="31"/>
      <c r="H32" s="31"/>
      <c r="I32" s="31"/>
    </row>
    <row r="33" spans="1:9" ht="17.25" customHeight="1" x14ac:dyDescent="0.2">
      <c r="A33" s="14"/>
      <c r="B33" s="60"/>
      <c r="C33" s="31"/>
      <c r="D33" s="31"/>
      <c r="E33" s="31"/>
      <c r="F33" s="31"/>
      <c r="G33" s="31"/>
      <c r="H33" s="31"/>
      <c r="I33" s="31"/>
    </row>
    <row r="34" spans="1:9" ht="27" customHeight="1" x14ac:dyDescent="0.2">
      <c r="A34" s="26" t="s">
        <v>27</v>
      </c>
      <c r="B34" s="61">
        <f>+H28</f>
        <v>0.55959546555557926</v>
      </c>
      <c r="C34" s="31"/>
      <c r="D34" s="31"/>
      <c r="E34" s="31"/>
      <c r="F34" s="31"/>
      <c r="G34" s="31"/>
      <c r="H34" s="31"/>
      <c r="I34" s="31"/>
    </row>
    <row r="35" spans="1:9" ht="12.75" customHeight="1" x14ac:dyDescent="0.2">
      <c r="B35" s="31"/>
      <c r="C35" s="31"/>
      <c r="D35" s="42" t="s">
        <v>74</v>
      </c>
      <c r="E35" s="31"/>
      <c r="F35" s="31"/>
      <c r="G35" s="31"/>
      <c r="H35" s="31"/>
      <c r="I35" s="31"/>
    </row>
    <row r="36" spans="1:9" ht="12.75" customHeight="1" x14ac:dyDescent="0.2">
      <c r="B36" s="1"/>
      <c r="C36" s="1"/>
      <c r="D36" s="1"/>
      <c r="E36" s="1"/>
      <c r="F36" s="1"/>
      <c r="G36" s="1"/>
      <c r="H36" s="1"/>
    </row>
    <row r="37" spans="1:9" ht="12.75" customHeight="1" x14ac:dyDescent="0.2">
      <c r="A37" s="8"/>
      <c r="B37" s="2"/>
      <c r="C37" s="2"/>
      <c r="D37" s="2"/>
      <c r="E37" s="2"/>
      <c r="F37" s="2"/>
      <c r="G37" s="2"/>
      <c r="H37" s="2"/>
    </row>
    <row r="38" spans="1:9" ht="12.75" customHeight="1" x14ac:dyDescent="0.2">
      <c r="A38" s="7"/>
      <c r="B38" s="2"/>
      <c r="C38" s="2"/>
      <c r="D38" s="2"/>
      <c r="E38" s="2"/>
      <c r="F38" s="2"/>
      <c r="G38" s="2"/>
      <c r="H38" s="2"/>
    </row>
    <row r="39" spans="1:9" ht="12.75" customHeight="1" x14ac:dyDescent="0.2">
      <c r="A39" s="7"/>
      <c r="B39" s="4"/>
      <c r="C39" s="4"/>
      <c r="D39" s="4"/>
      <c r="E39" s="4"/>
      <c r="F39" s="4"/>
      <c r="G39" s="4"/>
      <c r="H39" s="4"/>
    </row>
  </sheetData>
  <sheetProtection selectLockedCells="1" selectUnlockedCells="1"/>
  <printOptions gridLines="1"/>
  <pageMargins left="1" right="0.25" top="1" bottom="0.25" header="0" footer="0"/>
  <pageSetup fitToWidth="0" fitToHeight="0" orientation="landscape" r:id="rId1"/>
  <headerFooter alignWithMargins="0">
    <oddHeader xml:space="preserve">&amp;C&amp;"Arial,Bold"&amp;16Sample Account
&amp;12 6 Month Account Summary
Using Data from &amp;D&amp;16
</oddHeader>
  </headerFooter>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4394C-20E9-4625-A6A0-D1F780BFCB38}">
  <dimension ref="A2:C14"/>
  <sheetViews>
    <sheetView tabSelected="1" workbookViewId="0">
      <selection activeCell="H21" sqref="H21"/>
    </sheetView>
  </sheetViews>
  <sheetFormatPr defaultRowHeight="12.75" x14ac:dyDescent="0.2"/>
  <cols>
    <col min="2" max="2" width="1.42578125" customWidth="1"/>
  </cols>
  <sheetData>
    <row r="2" spans="1:3" x14ac:dyDescent="0.2">
      <c r="A2">
        <v>1</v>
      </c>
      <c r="C2" s="1" t="s">
        <v>77</v>
      </c>
    </row>
    <row r="3" spans="1:3" x14ac:dyDescent="0.2">
      <c r="A3">
        <v>2</v>
      </c>
      <c r="C3" s="1" t="s">
        <v>90</v>
      </c>
    </row>
    <row r="4" spans="1:3" x14ac:dyDescent="0.2">
      <c r="A4">
        <v>3</v>
      </c>
      <c r="C4" s="1" t="s">
        <v>78</v>
      </c>
    </row>
    <row r="5" spans="1:3" x14ac:dyDescent="0.2">
      <c r="A5">
        <v>4</v>
      </c>
      <c r="C5" s="1" t="s">
        <v>79</v>
      </c>
    </row>
    <row r="6" spans="1:3" x14ac:dyDescent="0.2">
      <c r="A6">
        <v>5</v>
      </c>
      <c r="C6" s="1" t="s">
        <v>80</v>
      </c>
    </row>
    <row r="7" spans="1:3" x14ac:dyDescent="0.2">
      <c r="A7">
        <v>6</v>
      </c>
      <c r="C7" s="1" t="s">
        <v>81</v>
      </c>
    </row>
    <row r="8" spans="1:3" x14ac:dyDescent="0.2">
      <c r="A8">
        <v>7</v>
      </c>
      <c r="C8" s="1" t="s">
        <v>83</v>
      </c>
    </row>
    <row r="10" spans="1:3" x14ac:dyDescent="0.2">
      <c r="A10" s="27" t="s">
        <v>84</v>
      </c>
      <c r="C10" s="1" t="s">
        <v>85</v>
      </c>
    </row>
    <row r="11" spans="1:3" x14ac:dyDescent="0.2">
      <c r="A11" s="27" t="s">
        <v>86</v>
      </c>
      <c r="C11" s="1" t="s">
        <v>87</v>
      </c>
    </row>
    <row r="12" spans="1:3" x14ac:dyDescent="0.2">
      <c r="A12" s="27" t="s">
        <v>88</v>
      </c>
      <c r="C12" s="1" t="s">
        <v>89</v>
      </c>
    </row>
    <row r="14" spans="1:3" x14ac:dyDescent="0.2">
      <c r="C14" s="1" t="s">
        <v>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H51"/>
  <sheetViews>
    <sheetView zoomScaleNormal="100" workbookViewId="0">
      <selection activeCell="F8" sqref="F8"/>
    </sheetView>
  </sheetViews>
  <sheetFormatPr defaultRowHeight="12.75" x14ac:dyDescent="0.2"/>
  <cols>
    <col min="1" max="1" width="57.5703125" bestFit="1" customWidth="1"/>
    <col min="2" max="2" width="13.28515625" customWidth="1"/>
    <col min="3" max="3" width="13.28515625" style="10" customWidth="1"/>
    <col min="4" max="4" width="13.28515625" customWidth="1"/>
    <col min="5" max="5" width="13.28515625" style="10" customWidth="1"/>
    <col min="6" max="6" width="13.28515625" customWidth="1"/>
    <col min="7" max="7" width="13.28515625" style="10" customWidth="1"/>
  </cols>
  <sheetData>
    <row r="4" spans="1:8" x14ac:dyDescent="0.2">
      <c r="A4" s="3" t="s">
        <v>22</v>
      </c>
      <c r="B4" s="1" t="s">
        <v>59</v>
      </c>
      <c r="C4" s="20" t="s">
        <v>60</v>
      </c>
      <c r="D4" s="1" t="s">
        <v>61</v>
      </c>
      <c r="E4" s="20" t="s">
        <v>62</v>
      </c>
      <c r="F4" s="1" t="s">
        <v>63</v>
      </c>
      <c r="G4" s="20" t="s">
        <v>64</v>
      </c>
      <c r="H4" s="1"/>
    </row>
    <row r="5" spans="1:8" x14ac:dyDescent="0.2">
      <c r="A5" s="3" t="s">
        <v>25</v>
      </c>
      <c r="B5">
        <v>0</v>
      </c>
      <c r="C5" s="10">
        <v>0</v>
      </c>
      <c r="D5">
        <v>0</v>
      </c>
      <c r="E5" s="10">
        <v>0</v>
      </c>
      <c r="F5">
        <v>0</v>
      </c>
      <c r="G5" s="10">
        <v>0</v>
      </c>
    </row>
    <row r="6" spans="1:8" x14ac:dyDescent="0.2">
      <c r="A6" s="21" t="s">
        <v>34</v>
      </c>
      <c r="B6" s="18">
        <v>13</v>
      </c>
      <c r="C6" s="19">
        <v>4771</v>
      </c>
      <c r="D6" s="18">
        <v>13</v>
      </c>
      <c r="E6" s="19">
        <v>4771</v>
      </c>
      <c r="F6" s="18">
        <v>8</v>
      </c>
      <c r="G6" s="19">
        <v>0</v>
      </c>
    </row>
    <row r="7" spans="1:8" x14ac:dyDescent="0.2">
      <c r="A7" s="1" t="s">
        <v>48</v>
      </c>
      <c r="B7">
        <v>0</v>
      </c>
      <c r="C7" s="10">
        <v>0</v>
      </c>
      <c r="D7">
        <v>0</v>
      </c>
      <c r="E7" s="10">
        <v>0</v>
      </c>
      <c r="F7">
        <v>0</v>
      </c>
      <c r="G7" s="10">
        <v>0</v>
      </c>
    </row>
    <row r="8" spans="1:8" x14ac:dyDescent="0.2">
      <c r="A8" s="21" t="s">
        <v>39</v>
      </c>
      <c r="B8" s="18">
        <v>0</v>
      </c>
      <c r="C8" s="19">
        <v>0</v>
      </c>
      <c r="D8" s="18">
        <v>0</v>
      </c>
      <c r="E8" s="19">
        <v>0</v>
      </c>
      <c r="F8" s="18">
        <v>0</v>
      </c>
      <c r="G8" s="19">
        <v>0</v>
      </c>
    </row>
    <row r="9" spans="1:8" x14ac:dyDescent="0.2">
      <c r="A9" s="1" t="s">
        <v>35</v>
      </c>
      <c r="B9">
        <v>0</v>
      </c>
      <c r="C9" s="10">
        <v>0</v>
      </c>
      <c r="D9">
        <v>1</v>
      </c>
      <c r="E9" s="10">
        <v>316</v>
      </c>
      <c r="F9">
        <v>0</v>
      </c>
      <c r="G9" s="10">
        <v>0</v>
      </c>
    </row>
    <row r="10" spans="1:8" x14ac:dyDescent="0.2">
      <c r="A10" s="18" t="s">
        <v>21</v>
      </c>
      <c r="B10" s="18">
        <v>39</v>
      </c>
      <c r="C10" s="19">
        <v>15174.9</v>
      </c>
      <c r="D10" s="18">
        <v>34</v>
      </c>
      <c r="E10" s="19">
        <v>13231.72</v>
      </c>
      <c r="F10" s="18">
        <v>0</v>
      </c>
      <c r="G10" s="19">
        <v>0</v>
      </c>
    </row>
    <row r="11" spans="1:8" x14ac:dyDescent="0.2">
      <c r="A11" s="1" t="s">
        <v>37</v>
      </c>
      <c r="B11">
        <v>16</v>
      </c>
      <c r="C11" s="10">
        <v>87681.16</v>
      </c>
      <c r="D11">
        <v>18</v>
      </c>
      <c r="E11" s="10">
        <v>98644.06</v>
      </c>
      <c r="F11">
        <v>0</v>
      </c>
      <c r="G11" s="10">
        <v>0</v>
      </c>
    </row>
    <row r="12" spans="1:8" x14ac:dyDescent="0.2">
      <c r="A12" s="21" t="s">
        <v>38</v>
      </c>
      <c r="B12" s="18">
        <v>1</v>
      </c>
      <c r="C12" s="19">
        <v>1153.58</v>
      </c>
      <c r="D12" s="18">
        <v>1</v>
      </c>
      <c r="E12" s="19">
        <v>1153</v>
      </c>
      <c r="F12" s="18">
        <v>0</v>
      </c>
      <c r="G12" s="19">
        <v>0</v>
      </c>
    </row>
    <row r="13" spans="1:8" x14ac:dyDescent="0.2">
      <c r="A13" t="s">
        <v>20</v>
      </c>
      <c r="B13">
        <v>13</v>
      </c>
      <c r="C13" s="10">
        <v>57916.74</v>
      </c>
      <c r="D13">
        <v>7</v>
      </c>
      <c r="E13" s="10">
        <v>31185.58</v>
      </c>
      <c r="F13">
        <v>0</v>
      </c>
      <c r="G13" s="10">
        <v>0</v>
      </c>
    </row>
    <row r="14" spans="1:8" x14ac:dyDescent="0.2">
      <c r="A14" s="21" t="s">
        <v>29</v>
      </c>
      <c r="B14" s="18">
        <v>1</v>
      </c>
      <c r="C14" s="19">
        <v>873</v>
      </c>
      <c r="D14" s="18">
        <v>0</v>
      </c>
      <c r="E14" s="19">
        <v>0</v>
      </c>
      <c r="F14" s="18">
        <v>0</v>
      </c>
      <c r="G14" s="19">
        <v>0</v>
      </c>
    </row>
    <row r="15" spans="1:8" x14ac:dyDescent="0.2">
      <c r="A15" s="1" t="s">
        <v>54</v>
      </c>
      <c r="B15">
        <v>0</v>
      </c>
      <c r="C15" s="10">
        <v>0</v>
      </c>
      <c r="D15">
        <v>0</v>
      </c>
      <c r="E15" s="10">
        <v>0</v>
      </c>
      <c r="F15">
        <v>0</v>
      </c>
      <c r="G15" s="10">
        <v>0</v>
      </c>
    </row>
    <row r="16" spans="1:8" x14ac:dyDescent="0.2">
      <c r="A16" s="18" t="s">
        <v>19</v>
      </c>
      <c r="B16" s="18">
        <v>18</v>
      </c>
      <c r="C16" s="19">
        <v>6120</v>
      </c>
      <c r="D16" s="18">
        <v>21</v>
      </c>
      <c r="E16" s="19">
        <v>7140</v>
      </c>
      <c r="F16" s="18">
        <v>0</v>
      </c>
      <c r="G16" s="19">
        <v>0</v>
      </c>
    </row>
    <row r="17" spans="1:7" x14ac:dyDescent="0.2">
      <c r="A17" t="s">
        <v>18</v>
      </c>
      <c r="B17">
        <v>33</v>
      </c>
      <c r="C17" s="10">
        <v>6105</v>
      </c>
      <c r="D17">
        <v>18</v>
      </c>
      <c r="E17" s="10">
        <v>3330</v>
      </c>
      <c r="F17">
        <v>0</v>
      </c>
      <c r="G17" s="10">
        <v>0</v>
      </c>
    </row>
    <row r="18" spans="1:7" x14ac:dyDescent="0.2">
      <c r="A18" s="21" t="s">
        <v>50</v>
      </c>
      <c r="B18" s="18">
        <v>0</v>
      </c>
      <c r="C18" s="19">
        <v>0</v>
      </c>
      <c r="D18" s="18">
        <v>0</v>
      </c>
      <c r="E18" s="19">
        <v>0</v>
      </c>
      <c r="F18" s="18">
        <v>0</v>
      </c>
      <c r="G18" s="19">
        <v>0</v>
      </c>
    </row>
    <row r="19" spans="1:7" x14ac:dyDescent="0.2">
      <c r="A19" s="1" t="s">
        <v>55</v>
      </c>
      <c r="B19">
        <v>0</v>
      </c>
      <c r="C19" s="10">
        <v>0</v>
      </c>
      <c r="D19">
        <v>0</v>
      </c>
      <c r="E19" s="10">
        <v>0</v>
      </c>
      <c r="F19">
        <v>0</v>
      </c>
      <c r="G19" s="10">
        <v>0</v>
      </c>
    </row>
    <row r="20" spans="1:7" x14ac:dyDescent="0.2">
      <c r="A20" s="21" t="s">
        <v>52</v>
      </c>
      <c r="B20" s="18">
        <v>0</v>
      </c>
      <c r="C20" s="19">
        <v>0</v>
      </c>
      <c r="D20" s="18">
        <v>0</v>
      </c>
      <c r="E20" s="19">
        <v>0</v>
      </c>
      <c r="F20" s="18">
        <v>0</v>
      </c>
      <c r="G20" s="19">
        <v>0</v>
      </c>
    </row>
    <row r="21" spans="1:7" x14ac:dyDescent="0.2">
      <c r="A21" s="1" t="s">
        <v>57</v>
      </c>
      <c r="B21">
        <v>0</v>
      </c>
      <c r="C21" s="10">
        <v>0</v>
      </c>
      <c r="D21">
        <v>0</v>
      </c>
      <c r="E21" s="10">
        <v>0</v>
      </c>
      <c r="F21">
        <v>0</v>
      </c>
      <c r="G21" s="10">
        <v>0</v>
      </c>
    </row>
    <row r="22" spans="1:7" x14ac:dyDescent="0.2">
      <c r="A22" s="18" t="s">
        <v>17</v>
      </c>
      <c r="B22" s="18">
        <v>21</v>
      </c>
      <c r="C22" s="19">
        <v>10983</v>
      </c>
      <c r="D22" s="18">
        <v>8</v>
      </c>
      <c r="E22" s="19">
        <v>4184</v>
      </c>
      <c r="F22" s="18">
        <v>0</v>
      </c>
      <c r="G22" s="19">
        <v>0</v>
      </c>
    </row>
    <row r="23" spans="1:7" x14ac:dyDescent="0.2">
      <c r="A23" t="s">
        <v>16</v>
      </c>
      <c r="B23">
        <v>0</v>
      </c>
      <c r="C23" s="10">
        <v>0</v>
      </c>
      <c r="D23">
        <v>0</v>
      </c>
      <c r="E23" s="10">
        <v>0</v>
      </c>
      <c r="F23">
        <v>0</v>
      </c>
      <c r="G23" s="10">
        <v>0</v>
      </c>
    </row>
    <row r="24" spans="1:7" x14ac:dyDescent="0.2">
      <c r="A24" s="21" t="s">
        <v>47</v>
      </c>
      <c r="B24" s="18">
        <v>0</v>
      </c>
      <c r="C24" s="19">
        <v>0</v>
      </c>
      <c r="D24" s="18">
        <v>0</v>
      </c>
      <c r="E24" s="19">
        <v>0</v>
      </c>
      <c r="F24" s="18">
        <v>0</v>
      </c>
      <c r="G24" s="19">
        <v>0</v>
      </c>
    </row>
    <row r="25" spans="1:7" x14ac:dyDescent="0.2">
      <c r="A25" s="1" t="s">
        <v>32</v>
      </c>
      <c r="B25">
        <v>0</v>
      </c>
      <c r="C25" s="10">
        <v>0</v>
      </c>
      <c r="D25">
        <v>0</v>
      </c>
      <c r="E25" s="10">
        <v>0</v>
      </c>
      <c r="F25">
        <v>0</v>
      </c>
      <c r="G25" s="10">
        <v>0</v>
      </c>
    </row>
    <row r="26" spans="1:7" x14ac:dyDescent="0.2">
      <c r="A26" s="21" t="s">
        <v>42</v>
      </c>
      <c r="B26" s="18">
        <v>0</v>
      </c>
      <c r="C26" s="19">
        <v>0</v>
      </c>
      <c r="D26" s="18">
        <v>0</v>
      </c>
      <c r="E26" s="19">
        <v>0</v>
      </c>
      <c r="F26" s="18">
        <v>0</v>
      </c>
      <c r="G26" s="19">
        <v>0</v>
      </c>
    </row>
    <row r="27" spans="1:7" x14ac:dyDescent="0.2">
      <c r="A27" t="s">
        <v>15</v>
      </c>
      <c r="B27">
        <v>7</v>
      </c>
      <c r="C27" s="10">
        <v>959</v>
      </c>
      <c r="D27">
        <v>2</v>
      </c>
      <c r="E27" s="10">
        <v>274</v>
      </c>
      <c r="F27">
        <v>0</v>
      </c>
      <c r="G27" s="10">
        <v>0</v>
      </c>
    </row>
    <row r="28" spans="1:7" x14ac:dyDescent="0.2">
      <c r="A28" s="18" t="s">
        <v>14</v>
      </c>
      <c r="B28" s="18">
        <v>15</v>
      </c>
      <c r="C28" s="19">
        <v>3030</v>
      </c>
      <c r="D28" s="18">
        <v>7</v>
      </c>
      <c r="E28" s="19">
        <v>1414</v>
      </c>
      <c r="F28" s="18">
        <v>0</v>
      </c>
      <c r="G28" s="19">
        <v>0</v>
      </c>
    </row>
    <row r="29" spans="1:7" x14ac:dyDescent="0.2">
      <c r="A29" s="1" t="s">
        <v>30</v>
      </c>
      <c r="B29">
        <v>0</v>
      </c>
      <c r="C29" s="10">
        <v>0</v>
      </c>
      <c r="D29">
        <v>0</v>
      </c>
      <c r="E29" s="10">
        <v>0</v>
      </c>
      <c r="F29">
        <v>0</v>
      </c>
      <c r="G29" s="10">
        <v>0</v>
      </c>
    </row>
    <row r="30" spans="1:7" x14ac:dyDescent="0.2">
      <c r="A30" s="21" t="s">
        <v>31</v>
      </c>
      <c r="B30" s="18">
        <v>0</v>
      </c>
      <c r="C30" s="19">
        <v>0</v>
      </c>
      <c r="D30" s="18">
        <v>0</v>
      </c>
      <c r="E30" s="19">
        <v>0</v>
      </c>
      <c r="F30" s="18">
        <v>0</v>
      </c>
      <c r="G30" s="19">
        <v>0</v>
      </c>
    </row>
    <row r="31" spans="1:7" x14ac:dyDescent="0.2">
      <c r="A31" t="s">
        <v>13</v>
      </c>
      <c r="B31">
        <v>36</v>
      </c>
      <c r="C31" s="10">
        <v>2924</v>
      </c>
      <c r="D31">
        <v>16</v>
      </c>
      <c r="E31" s="10">
        <v>1300</v>
      </c>
      <c r="F31">
        <v>0</v>
      </c>
      <c r="G31" s="10">
        <v>0</v>
      </c>
    </row>
    <row r="32" spans="1:7" x14ac:dyDescent="0.2">
      <c r="A32" s="18" t="s">
        <v>12</v>
      </c>
      <c r="B32" s="18">
        <v>2</v>
      </c>
      <c r="C32" s="19">
        <v>220.5</v>
      </c>
      <c r="D32" s="18">
        <v>0</v>
      </c>
      <c r="E32" s="19">
        <v>0</v>
      </c>
      <c r="F32" s="18">
        <v>0</v>
      </c>
      <c r="G32" s="19">
        <v>0</v>
      </c>
    </row>
    <row r="33" spans="1:7" x14ac:dyDescent="0.2">
      <c r="A33" s="1" t="s">
        <v>53</v>
      </c>
      <c r="B33">
        <v>0</v>
      </c>
      <c r="C33" s="10">
        <v>0</v>
      </c>
      <c r="D33">
        <v>0</v>
      </c>
      <c r="E33" s="10">
        <v>0</v>
      </c>
      <c r="F33">
        <v>0</v>
      </c>
      <c r="G33" s="10">
        <v>0</v>
      </c>
    </row>
    <row r="34" spans="1:7" x14ac:dyDescent="0.2">
      <c r="A34" s="21" t="s">
        <v>36</v>
      </c>
      <c r="B34" s="18">
        <v>0</v>
      </c>
      <c r="C34" s="19">
        <v>0</v>
      </c>
      <c r="D34" s="18">
        <v>0</v>
      </c>
      <c r="E34" s="19">
        <v>0</v>
      </c>
      <c r="F34" s="18">
        <v>0</v>
      </c>
      <c r="G34" s="19">
        <v>0</v>
      </c>
    </row>
    <row r="35" spans="1:7" x14ac:dyDescent="0.2">
      <c r="A35" s="1" t="s">
        <v>58</v>
      </c>
      <c r="B35">
        <v>2</v>
      </c>
      <c r="C35" s="10">
        <v>100</v>
      </c>
      <c r="D35">
        <v>0</v>
      </c>
      <c r="E35" s="10">
        <v>0</v>
      </c>
      <c r="F35">
        <v>0</v>
      </c>
      <c r="G35" s="10">
        <v>0</v>
      </c>
    </row>
    <row r="36" spans="1:7" x14ac:dyDescent="0.2">
      <c r="A36" s="21" t="s">
        <v>40</v>
      </c>
      <c r="B36" s="18">
        <v>0</v>
      </c>
      <c r="C36" s="19">
        <v>0</v>
      </c>
      <c r="D36" s="18">
        <v>0</v>
      </c>
      <c r="E36" s="19">
        <v>0</v>
      </c>
      <c r="F36" s="18">
        <v>0</v>
      </c>
      <c r="G36" s="19">
        <v>0</v>
      </c>
    </row>
    <row r="37" spans="1:7" x14ac:dyDescent="0.2">
      <c r="A37" s="1" t="s">
        <v>41</v>
      </c>
      <c r="B37">
        <v>0</v>
      </c>
      <c r="C37" s="10">
        <v>0</v>
      </c>
      <c r="D37">
        <v>0</v>
      </c>
      <c r="E37" s="10">
        <v>0</v>
      </c>
      <c r="F37">
        <v>0</v>
      </c>
      <c r="G37" s="10">
        <v>0</v>
      </c>
    </row>
    <row r="38" spans="1:7" x14ac:dyDescent="0.2">
      <c r="A38" s="21" t="s">
        <v>44</v>
      </c>
      <c r="B38" s="18">
        <v>0</v>
      </c>
      <c r="C38" s="19">
        <v>0</v>
      </c>
      <c r="D38" s="18">
        <v>0</v>
      </c>
      <c r="E38" s="19">
        <v>0</v>
      </c>
      <c r="F38" s="18">
        <v>0</v>
      </c>
      <c r="G38" s="19">
        <v>0</v>
      </c>
    </row>
    <row r="39" spans="1:7" x14ac:dyDescent="0.2">
      <c r="A39" s="1" t="s">
        <v>51</v>
      </c>
      <c r="B39">
        <v>0</v>
      </c>
      <c r="C39" s="10">
        <v>0</v>
      </c>
      <c r="D39">
        <v>0</v>
      </c>
      <c r="E39" s="10">
        <v>0</v>
      </c>
      <c r="F39">
        <v>0</v>
      </c>
      <c r="G39" s="10">
        <v>0</v>
      </c>
    </row>
    <row r="40" spans="1:7" x14ac:dyDescent="0.2">
      <c r="A40" s="21" t="s">
        <v>33</v>
      </c>
      <c r="B40" s="18">
        <v>0</v>
      </c>
      <c r="C40" s="19">
        <v>0</v>
      </c>
      <c r="D40" s="18">
        <v>0</v>
      </c>
      <c r="E40" s="19">
        <v>0</v>
      </c>
      <c r="F40" s="18">
        <v>0</v>
      </c>
      <c r="G40" s="19">
        <v>0</v>
      </c>
    </row>
    <row r="41" spans="1:7" x14ac:dyDescent="0.2">
      <c r="A41" s="1" t="s">
        <v>45</v>
      </c>
      <c r="B41">
        <v>0</v>
      </c>
      <c r="C41" s="10">
        <v>0</v>
      </c>
      <c r="D41">
        <v>0</v>
      </c>
      <c r="E41" s="10">
        <v>0</v>
      </c>
      <c r="F41">
        <v>0</v>
      </c>
      <c r="G41" s="10">
        <v>0</v>
      </c>
    </row>
    <row r="42" spans="1:7" x14ac:dyDescent="0.2">
      <c r="A42" s="21" t="s">
        <v>56</v>
      </c>
      <c r="B42" s="18">
        <v>0</v>
      </c>
      <c r="C42" s="19">
        <v>0</v>
      </c>
      <c r="D42" s="18">
        <v>0</v>
      </c>
      <c r="E42" s="19">
        <v>0</v>
      </c>
      <c r="F42" s="18">
        <v>0</v>
      </c>
      <c r="G42" s="19">
        <v>0</v>
      </c>
    </row>
    <row r="43" spans="1:7" x14ac:dyDescent="0.2">
      <c r="A43" s="1" t="s">
        <v>46</v>
      </c>
      <c r="B43">
        <v>0</v>
      </c>
      <c r="C43" s="10">
        <v>0</v>
      </c>
      <c r="D43">
        <v>0</v>
      </c>
      <c r="E43" s="10">
        <v>0</v>
      </c>
      <c r="F43">
        <v>0</v>
      </c>
      <c r="G43" s="10">
        <v>0</v>
      </c>
    </row>
    <row r="44" spans="1:7" x14ac:dyDescent="0.2">
      <c r="B44" s="9"/>
    </row>
    <row r="45" spans="1:7" x14ac:dyDescent="0.2">
      <c r="A45" t="s">
        <v>11</v>
      </c>
      <c r="B45">
        <f t="shared" ref="B45:G45" si="0">SUM(B5:B43)</f>
        <v>217</v>
      </c>
      <c r="C45" s="10">
        <f t="shared" si="0"/>
        <v>198011.88</v>
      </c>
      <c r="D45">
        <f t="shared" si="0"/>
        <v>146</v>
      </c>
      <c r="E45" s="10">
        <f t="shared" si="0"/>
        <v>166943.35999999999</v>
      </c>
      <c r="F45">
        <f t="shared" si="0"/>
        <v>8</v>
      </c>
      <c r="G45" s="10">
        <f t="shared" si="0"/>
        <v>0</v>
      </c>
    </row>
    <row r="47" spans="1:7" x14ac:dyDescent="0.2">
      <c r="A47" s="3"/>
      <c r="D47" s="16"/>
    </row>
    <row r="49" spans="5:5" x14ac:dyDescent="0.2">
      <c r="E49" s="17"/>
    </row>
    <row r="51" spans="5:5" x14ac:dyDescent="0.2">
      <c r="E51" s="17"/>
    </row>
  </sheetData>
  <pageMargins left="0.7" right="0.7" top="0.75" bottom="0.75" header="0.3" footer="0.3"/>
  <pageSetup scale="67" orientation="landscape" r:id="rId1"/>
  <headerFooter>
    <oddHeader>&amp;L&amp;D
&amp;C&amp;14J Michael Leary MD
CODE PRODUCTION 3 MONTH TREND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E25"/>
  <sheetViews>
    <sheetView view="pageLayout" zoomScaleNormal="100" workbookViewId="0">
      <selection activeCell="F23" sqref="F23"/>
    </sheetView>
  </sheetViews>
  <sheetFormatPr defaultRowHeight="12.75" x14ac:dyDescent="0.2"/>
  <sheetData>
    <row r="25" spans="5:5" x14ac:dyDescent="0.2">
      <c r="E25" s="1" t="s">
        <v>74</v>
      </c>
    </row>
  </sheetData>
  <pageMargins left="0.7" right="0.7" top="0.75" bottom="0.75" header="0.3" footer="0.3"/>
  <pageSetup orientation="portrait" r:id="rId1"/>
  <headerFooter>
    <oddHeader>&amp;L&amp;D&amp;C&amp;"Arial,Bold"&amp;16Sample Account</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5"/>
  <sheetViews>
    <sheetView view="pageLayout" zoomScaleNormal="100" workbookViewId="0">
      <selection activeCell="F23" sqref="F23"/>
    </sheetView>
  </sheetViews>
  <sheetFormatPr defaultRowHeight="12.75" x14ac:dyDescent="0.2"/>
  <sheetData>
    <row r="25" spans="5:5" x14ac:dyDescent="0.2">
      <c r="E25" s="1" t="s">
        <v>74</v>
      </c>
    </row>
  </sheetData>
  <pageMargins left="0.7" right="0.7" top="0.75" bottom="0.75" header="0.3" footer="0.3"/>
  <pageSetup orientation="portrait" r:id="rId1"/>
  <headerFooter>
    <oddHeader>&amp;L&amp;D&amp;C&amp;"Arial,Bold"&amp;16Sample Account</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5"/>
  <sheetViews>
    <sheetView view="pageLayout" zoomScaleNormal="100" workbookViewId="0">
      <selection activeCell="F23" sqref="F23"/>
    </sheetView>
  </sheetViews>
  <sheetFormatPr defaultRowHeight="12.75" x14ac:dyDescent="0.2"/>
  <sheetData>
    <row r="25" spans="5:5" x14ac:dyDescent="0.2">
      <c r="E25" s="1" t="s">
        <v>74</v>
      </c>
    </row>
  </sheetData>
  <pageMargins left="0.7" right="0.7" top="0.75" bottom="0.75" header="0.3" footer="0.3"/>
  <pageSetup orientation="portrait" r:id="rId1"/>
  <headerFooter>
    <oddHeader>&amp;L&amp;D&amp;C&amp;"Arial,Bold"&amp;16Sample Account</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Overview</vt:lpstr>
      <vt:lpstr>Instructions</vt:lpstr>
      <vt:lpstr>Code Production</vt:lpstr>
      <vt:lpstr>EVLT Chart</vt:lpstr>
      <vt:lpstr>Charges Chart</vt:lpstr>
      <vt:lpstr>Collections Chart</vt:lpstr>
      <vt:lpstr>'Code Production'!Print_Area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Crystal Decisions</dc:creator>
  <dc:description>Powered by Crystal</dc:description>
  <cp:lastModifiedBy>AJ 2</cp:lastModifiedBy>
  <cp:lastPrinted>2018-08-20T17:53:59Z</cp:lastPrinted>
  <dcterms:created xsi:type="dcterms:W3CDTF">2008-09-10T21:23:12Z</dcterms:created>
  <dcterms:modified xsi:type="dcterms:W3CDTF">2020-02-28T16:11:38Z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usiness Objects Context Information">
    <vt:lpwstr>01C2D35AF44DC8546069FCCFAB82437E8AE85364339A3FD7B8457322ABA5F93C1946319DEC9FEB372CA6F18F9A86D7A760E9433A14A31CA44E93C3CB76290C22F08862345014DF2CAA86CCA7EE6CB5E3DFAFC6518BEC47F77267251217BF69234E3D8D9B666F8345DE30EDAFA8B4C8A2D82BE3B69235938CF64CF5B12DB136B</vt:lpwstr>
  </property>
  <property fmtid="{D5CDD505-2E9C-101B-9397-08002B2CF9AE}" pid="3" name="Business Objects Context Information1">
    <vt:lpwstr>AFFEEDD10184B589682B52480D7D8C2E79E6CB08A023B94D90F6CF0264DA19DF0B9242B9A7AD48B10665F83591170027413C9395EB0D86E6AA48FA6381A50A563F5937D1C184D971A6E2B3B5F63329E2C18B34585ED3299E55717354C0450D9768743EEA99EF3C1375B1116D9654D0A7612542753719ED317F3DEE4659CA8BB</vt:lpwstr>
  </property>
  <property fmtid="{D5CDD505-2E9C-101B-9397-08002B2CF9AE}" pid="4" name="Business Objects Context Information2">
    <vt:lpwstr>D373596D59344F2C67B0C799C152989E8D763AC47B419E99BFDD1232274C9927C70B27D8E5FE742A26972D9655B9642308CA3BD52F1B572504A1DB833280BEF8C72A6A6749608BA21817C5F844B900E4FF5569C343BA231F33F8D04BFF97CE460F73B53965BEBE81C6B29577AF3B8118DCFA10A33892450AF8A0E14467E5440</vt:lpwstr>
  </property>
  <property fmtid="{D5CDD505-2E9C-101B-9397-08002B2CF9AE}" pid="5" name="Business Objects Context Information3">
    <vt:lpwstr>FD3DA18F505B0FBD40754A0CC66384CA02A9CBDA643589AB636ED0868CEB68F6056FBBCB339AD16518CA3340228424F6BE2C1E89C6833A6E828C28745132D1FF1870DADC2D228E3B611C1B6F7B8198269056E2E28F9E0DA091BF4C09362B1CC2CEEB308D204D318A5A31290BB839AA9CE13C78E1ECF63170C10126E1663B13B</vt:lpwstr>
  </property>
  <property fmtid="{D5CDD505-2E9C-101B-9397-08002B2CF9AE}" pid="6" name="Business Objects Context Information4">
    <vt:lpwstr>0FAF957C51A5EA501660149E4628B2EC983A734183B0B903DD9639CA5DFB8BD81EC4F2A757E0A97764CC85A9BF91A68BD8BAEBEAD1D08F50F15168C2BE6F195321DAFA9AE6DD66A099119080BF535A5935CA3CDE410208A346D2FDE893951336974FB4956B33EC5BDBB32440177826DA452D89ACB2B1351CD7D3140EF93FF29</vt:lpwstr>
  </property>
  <property fmtid="{D5CDD505-2E9C-101B-9397-08002B2CF9AE}" pid="7" name="Business Objects Context Information5">
    <vt:lpwstr>9ECF930FCFE585513D1888AEE4615BA7A0A9D5487AFEBEE208DDE590047712854D978673692DC385EDC371B456044466243D3A095AA7B98A927BDD2CB3B5B6C5B853DBAD127ABBE00976BB817ACD67F7784C04F</vt:lpwstr>
  </property>
</Properties>
</file>